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455" windowHeight="7680"/>
  </bookViews>
  <sheets>
    <sheet name="EAI_RI" sheetId="1" r:id="rId1"/>
    <sheet name="EAI_FF" sheetId="2" r:id="rId2"/>
    <sheet name="EAI_CE" sheetId="3" r:id="rId3"/>
  </sheets>
  <calcPr calcId="124519"/>
  <fileRecoveryPr repairLoad="1"/>
</workbook>
</file>

<file path=xl/calcChain.xml><?xml version="1.0" encoding="utf-8"?>
<calcChain xmlns="http://schemas.openxmlformats.org/spreadsheetml/2006/main">
  <c r="H93" i="3"/>
  <c r="G93"/>
  <c r="E93"/>
  <c r="H92"/>
  <c r="G92"/>
  <c r="F92"/>
  <c r="D92"/>
  <c r="C92"/>
  <c r="E92" s="1"/>
  <c r="H91"/>
  <c r="G91"/>
  <c r="E91"/>
  <c r="H90"/>
  <c r="G90"/>
  <c r="E90"/>
  <c r="H89"/>
  <c r="G89"/>
  <c r="F89"/>
  <c r="D89"/>
  <c r="C89"/>
  <c r="E89" s="1"/>
  <c r="H88"/>
  <c r="G88"/>
  <c r="E88"/>
  <c r="H87"/>
  <c r="G87"/>
  <c r="E87"/>
  <c r="H86"/>
  <c r="G86"/>
  <c r="F86"/>
  <c r="E86"/>
  <c r="H85"/>
  <c r="G85"/>
  <c r="E85"/>
  <c r="G84"/>
  <c r="H84" s="1"/>
  <c r="E84"/>
  <c r="H83"/>
  <c r="G83"/>
  <c r="E83"/>
  <c r="H82"/>
  <c r="G82"/>
  <c r="E82"/>
  <c r="H81"/>
  <c r="G81"/>
  <c r="E81"/>
  <c r="G80"/>
  <c r="H80" s="1"/>
  <c r="E80"/>
  <c r="H79"/>
  <c r="G79"/>
  <c r="E79"/>
  <c r="H78"/>
  <c r="G78"/>
  <c r="E78"/>
  <c r="H77"/>
  <c r="G77"/>
  <c r="E77"/>
  <c r="G76"/>
  <c r="H76" s="1"/>
  <c r="E76"/>
  <c r="F75"/>
  <c r="G75" s="1"/>
  <c r="H75" s="1"/>
  <c r="E75"/>
  <c r="D75"/>
  <c r="C75"/>
  <c r="H74"/>
  <c r="G74"/>
  <c r="E74"/>
  <c r="G73"/>
  <c r="H73" s="1"/>
  <c r="F73"/>
  <c r="E73"/>
  <c r="C73"/>
  <c r="H72"/>
  <c r="G72"/>
  <c r="E72"/>
  <c r="G71"/>
  <c r="H71" s="1"/>
  <c r="E71"/>
  <c r="H70"/>
  <c r="G70"/>
  <c r="E70"/>
  <c r="G69"/>
  <c r="F69"/>
  <c r="E69"/>
  <c r="C69"/>
  <c r="H69" s="1"/>
  <c r="H68"/>
  <c r="G68"/>
  <c r="E68"/>
  <c r="H67"/>
  <c r="G67"/>
  <c r="E67"/>
  <c r="H66"/>
  <c r="G66"/>
  <c r="F66"/>
  <c r="D66"/>
  <c r="D65" s="1"/>
  <c r="D64" s="1"/>
  <c r="C66"/>
  <c r="E66" s="1"/>
  <c r="F65"/>
  <c r="G65" s="1"/>
  <c r="H63"/>
  <c r="G63"/>
  <c r="E63"/>
  <c r="H62"/>
  <c r="G62"/>
  <c r="E62"/>
  <c r="H61"/>
  <c r="G61"/>
  <c r="E61"/>
  <c r="G60"/>
  <c r="H60" s="1"/>
  <c r="E60"/>
  <c r="F59"/>
  <c r="G59" s="1"/>
  <c r="H59" s="1"/>
  <c r="E59"/>
  <c r="C59"/>
  <c r="C58" s="1"/>
  <c r="E58" s="1"/>
  <c r="H57"/>
  <c r="G57"/>
  <c r="E57"/>
  <c r="G56"/>
  <c r="H56" s="1"/>
  <c r="F56"/>
  <c r="E56"/>
  <c r="C56"/>
  <c r="H55"/>
  <c r="G55"/>
  <c r="E55"/>
  <c r="G54"/>
  <c r="H54" s="1"/>
  <c r="E54"/>
  <c r="H53"/>
  <c r="G53"/>
  <c r="E53"/>
  <c r="H52"/>
  <c r="G52"/>
  <c r="E52"/>
  <c r="H51"/>
  <c r="G51"/>
  <c r="E51"/>
  <c r="G50"/>
  <c r="H50" s="1"/>
  <c r="E50"/>
  <c r="H49"/>
  <c r="G49"/>
  <c r="E49"/>
  <c r="H48"/>
  <c r="G48"/>
  <c r="E48"/>
  <c r="H47"/>
  <c r="G47"/>
  <c r="E47"/>
  <c r="G46"/>
  <c r="H46" s="1"/>
  <c r="E46"/>
  <c r="H45"/>
  <c r="G45"/>
  <c r="E45"/>
  <c r="H44"/>
  <c r="G44"/>
  <c r="E44"/>
  <c r="H43"/>
  <c r="G43"/>
  <c r="E43"/>
  <c r="G42"/>
  <c r="H42" s="1"/>
  <c r="E42"/>
  <c r="H41"/>
  <c r="G41"/>
  <c r="E41"/>
  <c r="H40"/>
  <c r="G40"/>
  <c r="E40"/>
  <c r="H39"/>
  <c r="G39"/>
  <c r="E39"/>
  <c r="G38"/>
  <c r="H38" s="1"/>
  <c r="E38"/>
  <c r="H37"/>
  <c r="G37"/>
  <c r="E37"/>
  <c r="H36"/>
  <c r="G36"/>
  <c r="E36"/>
  <c r="H35"/>
  <c r="G35"/>
  <c r="E35"/>
  <c r="G34"/>
  <c r="H34" s="1"/>
  <c r="E34"/>
  <c r="H33"/>
  <c r="G33"/>
  <c r="E33"/>
  <c r="H32"/>
  <c r="G32"/>
  <c r="F32"/>
  <c r="E32"/>
  <c r="D32"/>
  <c r="C32"/>
  <c r="G31"/>
  <c r="H31" s="1"/>
  <c r="E31"/>
  <c r="H30"/>
  <c r="G30"/>
  <c r="E30"/>
  <c r="H29"/>
  <c r="G29"/>
  <c r="E29"/>
  <c r="H28"/>
  <c r="G28"/>
  <c r="E28"/>
  <c r="G27"/>
  <c r="H27" s="1"/>
  <c r="F27"/>
  <c r="F26" s="1"/>
  <c r="G26" s="1"/>
  <c r="H26" s="1"/>
  <c r="E27"/>
  <c r="C27"/>
  <c r="D26"/>
  <c r="D94" s="1"/>
  <c r="C26"/>
  <c r="E26" s="1"/>
  <c r="H25"/>
  <c r="G25"/>
  <c r="E25"/>
  <c r="H24"/>
  <c r="G24"/>
  <c r="E24"/>
  <c r="H23"/>
  <c r="G23"/>
  <c r="E23"/>
  <c r="G22"/>
  <c r="H22" s="1"/>
  <c r="E22"/>
  <c r="H21"/>
  <c r="G21"/>
  <c r="E21"/>
  <c r="H20"/>
  <c r="G20"/>
  <c r="E20"/>
  <c r="G19"/>
  <c r="F19"/>
  <c r="C19"/>
  <c r="E19" s="1"/>
  <c r="H18"/>
  <c r="G18"/>
  <c r="E18"/>
  <c r="G17"/>
  <c r="F17"/>
  <c r="C17"/>
  <c r="H17" s="1"/>
  <c r="H16"/>
  <c r="G16"/>
  <c r="E16"/>
  <c r="G15"/>
  <c r="F15"/>
  <c r="C15"/>
  <c r="H15" s="1"/>
  <c r="H14"/>
  <c r="G14"/>
  <c r="E14"/>
  <c r="H13"/>
  <c r="G13"/>
  <c r="E13"/>
  <c r="G12"/>
  <c r="H12" s="1"/>
  <c r="F12"/>
  <c r="E12"/>
  <c r="C12"/>
  <c r="H11"/>
  <c r="G11"/>
  <c r="E11"/>
  <c r="G10"/>
  <c r="H10" s="1"/>
  <c r="F10"/>
  <c r="F9" s="1"/>
  <c r="E10"/>
  <c r="C10"/>
  <c r="C9"/>
  <c r="H8"/>
  <c r="E8"/>
  <c r="G9" l="1"/>
  <c r="H19"/>
  <c r="F58"/>
  <c r="G58" s="1"/>
  <c r="H58" s="1"/>
  <c r="F64"/>
  <c r="G64" s="1"/>
  <c r="E9"/>
  <c r="E15"/>
  <c r="E17"/>
  <c r="C65"/>
  <c r="H9" l="1"/>
  <c r="G94"/>
  <c r="C64"/>
  <c r="E65"/>
  <c r="H65"/>
  <c r="F94"/>
  <c r="E64" l="1"/>
  <c r="C94"/>
  <c r="E94" s="1"/>
  <c r="H64"/>
  <c r="H94" l="1"/>
  <c r="H25" i="2" l="1"/>
  <c r="E25"/>
  <c r="G24"/>
  <c r="F24"/>
  <c r="D24"/>
  <c r="C24"/>
  <c r="E24" s="1"/>
  <c r="H22"/>
  <c r="E22"/>
  <c r="H21"/>
  <c r="E21"/>
  <c r="H20"/>
  <c r="E20"/>
  <c r="H19"/>
  <c r="E19"/>
  <c r="H18"/>
  <c r="G18"/>
  <c r="F18"/>
  <c r="E18"/>
  <c r="D18"/>
  <c r="C18"/>
  <c r="H16"/>
  <c r="E16"/>
  <c r="H15"/>
  <c r="G15"/>
  <c r="E15"/>
  <c r="H14"/>
  <c r="G14"/>
  <c r="E14"/>
  <c r="G13"/>
  <c r="H13" s="1"/>
  <c r="E13"/>
  <c r="G12"/>
  <c r="H12" s="1"/>
  <c r="E12"/>
  <c r="H11"/>
  <c r="E11"/>
  <c r="H10"/>
  <c r="E10"/>
  <c r="G9"/>
  <c r="H9" s="1"/>
  <c r="E9"/>
  <c r="F8"/>
  <c r="D8"/>
  <c r="C8"/>
  <c r="H24" l="1"/>
  <c r="F26"/>
  <c r="E8"/>
  <c r="D26"/>
  <c r="C26"/>
  <c r="G8"/>
  <c r="E26" l="1"/>
  <c r="H8"/>
  <c r="G26"/>
  <c r="H26" s="1"/>
</calcChain>
</file>

<file path=xl/sharedStrings.xml><?xml version="1.0" encoding="utf-8"?>
<sst xmlns="http://schemas.openxmlformats.org/spreadsheetml/2006/main" count="170" uniqueCount="119">
  <si>
    <t>Municipio de Juárez, Chihuahua</t>
  </si>
  <si>
    <t>Estado Analítico de Ingresos</t>
  </si>
  <si>
    <t>Del 01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</si>
  <si>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</si>
  <si>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</si>
  <si>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</si>
  <si>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</si>
  <si>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</si>
  <si>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</si>
  <si>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</si>
  <si>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</si>
  <si>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</si>
  <si>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</si>
  <si>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</si>
  <si>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</si>
  <si>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</si>
  <si>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</si>
  <si>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</si>
  <si>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</si>
  <si>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</si>
  <si>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</si>
  <si>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</si>
  <si>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</si>
  <si>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</si>
  <si>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</si>
  <si>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</si>
  <si>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</si>
  <si>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</si>
  <si>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</si>
  <si>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</si>
  <si>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</si>
  <si>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</si>
  <si>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</si>
  <si>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 xml:space="preserve">  1.00 Endeudamiento Interno</t>
  </si>
  <si>
    <t>10.00 Impuestos</t>
  </si>
  <si>
    <t>11.00 Impuesto sobre los ingresos</t>
  </si>
  <si>
    <t xml:space="preserve">           Espectaculos públicos</t>
  </si>
  <si>
    <t>12.00 Impuesto sobre el patrimonio</t>
  </si>
  <si>
    <t xml:space="preserve">           Impuesto predial</t>
  </si>
  <si>
    <t xml:space="preserve">           Rezago de impuesto predial</t>
  </si>
  <si>
    <t>13.00 Impuesto sobre la producción, el consumo y las transacciones</t>
  </si>
  <si>
    <t xml:space="preserve">           Traslación de dominio</t>
  </si>
  <si>
    <t>17.00 Accesorio de los impuestos</t>
  </si>
  <si>
    <t xml:space="preserve">           Recargos</t>
  </si>
  <si>
    <t>18.00 Otros impuestos</t>
  </si>
  <si>
    <t xml:space="preserve">            Impuesto universitario</t>
  </si>
  <si>
    <t xml:space="preserve">            Rezago de impuesto universitario</t>
  </si>
  <si>
    <t xml:space="preserve">            Aportacion C.C, Paso del Norte</t>
  </si>
  <si>
    <t xml:space="preserve">            Rezago de Aportacion C.C. Paso del Norte</t>
  </si>
  <si>
    <t xml:space="preserve">            Contribuciones</t>
  </si>
  <si>
    <t xml:space="preserve">            Rezago de contribuciones</t>
  </si>
  <si>
    <t>40.00 Derechos</t>
  </si>
  <si>
    <t>41.00 Derechos por el uso, goce, aprovechamiento o explotación de bienes de dominio público</t>
  </si>
  <si>
    <t xml:space="preserve">            Aprovechamientos de la vía pública y colocación de anuncios</t>
  </si>
  <si>
    <t xml:space="preserve">            Aseo y recolección de basura</t>
  </si>
  <si>
    <t xml:space="preserve">            Uso de la vía pública por comerciantes ambulantes o con puestos fijos o semifijos</t>
  </si>
  <si>
    <t xml:space="preserve">            Ocupación de via pública para estacionamiento de vehículos</t>
  </si>
  <si>
    <t>43.00 Derechos por prestación de servicios</t>
  </si>
  <si>
    <t xml:space="preserve">           Alineamiento de predio</t>
  </si>
  <si>
    <t xml:space="preserve">           Asignación de número oficial</t>
  </si>
  <si>
    <t xml:space="preserve">           Licencias de construcción</t>
  </si>
  <si>
    <t xml:space="preserve">           Equipamiento e infraestructura municipal</t>
  </si>
  <si>
    <t xml:space="preserve">           Demolición de fincas</t>
  </si>
  <si>
    <t xml:space="preserve">           Inscripcion y revalidación de perito constructor</t>
  </si>
  <si>
    <t xml:space="preserve">           Autorización de obras de urbanización</t>
  </si>
  <si>
    <t xml:space="preserve">           Utilización de áreas públicas municipales y uso de suelo</t>
  </si>
  <si>
    <t xml:space="preserve">           Licencia renovación e inspección para funcionamiento de negocios</t>
  </si>
  <si>
    <t xml:space="preserve">           Levantamientos topográficos, cartografía, imagen satelital, fotografías aéreas, punto apoyo terrestre, actos de fusión</t>
  </si>
  <si>
    <t xml:space="preserve">           Dictámenes de ecología de verificación vehicular y evaluación de impactos ambientales </t>
  </si>
  <si>
    <t xml:space="preserve">           Servicio de bomberos y rescate</t>
  </si>
  <si>
    <t xml:space="preserve">           Servicios generales en los rastros municipales</t>
  </si>
  <si>
    <t xml:space="preserve">           Servicios de seguridad</t>
  </si>
  <si>
    <t xml:space="preserve">           Derecho de alumbrado público</t>
  </si>
  <si>
    <t xml:space="preserve">           Legalización de firmas, certificaciones, constancias y expedición de documentos municipales</t>
  </si>
  <si>
    <t xml:space="preserve">           Inspecciones</t>
  </si>
  <si>
    <t xml:space="preserve">           Licencias por apertura y funcionamiento de negocios</t>
  </si>
  <si>
    <t xml:space="preserve">           Titulos de propiedad expedidos por la dir. Gral. de Asentamientos Humanos</t>
  </si>
  <si>
    <t xml:space="preserve">           Derechos diversos</t>
  </si>
  <si>
    <t xml:space="preserve">           Servicios de la dir. de Tránsito</t>
  </si>
  <si>
    <t xml:space="preserve">           Servicios de la dir. de Seguridad Pública</t>
  </si>
  <si>
    <t xml:space="preserve">           Cementerios municipales</t>
  </si>
  <si>
    <t>45.00 Accesorios de derechos</t>
  </si>
  <si>
    <t xml:space="preserve">           Recargos de alumbrado público</t>
  </si>
  <si>
    <t>50.00 Productos</t>
  </si>
  <si>
    <t>51.00 Productos de tipo corriente</t>
  </si>
  <si>
    <t xml:space="preserve">           Enajenación de terrenos municipales</t>
  </si>
  <si>
    <t xml:space="preserve">           Rendimientos financieros</t>
  </si>
  <si>
    <t xml:space="preserve">           Explotación de bienes municipales</t>
  </si>
  <si>
    <t xml:space="preserve">           Otros productos</t>
  </si>
  <si>
    <t>60.00 Aprovechamientos</t>
  </si>
  <si>
    <t>61.00 Aprovechamientos de tipo corriente</t>
  </si>
  <si>
    <t>61.02 Multas</t>
  </si>
  <si>
    <t xml:space="preserve">           Multas </t>
  </si>
  <si>
    <t xml:space="preserve">           Multas federales</t>
  </si>
  <si>
    <t>61.08 Accesorios de aprovechamientos</t>
  </si>
  <si>
    <t xml:space="preserve">           Gastos de ejecución y cobranza</t>
  </si>
  <si>
    <t xml:space="preserve">           Reintegro a el presupuesto de egresos</t>
  </si>
  <si>
    <t>61.09 Otros aprovechamientos</t>
  </si>
  <si>
    <t xml:space="preserve">           Otros aprovechamientos</t>
  </si>
  <si>
    <t>81.00 Participaciones</t>
  </si>
  <si>
    <t xml:space="preserve">           Fondo general de participaciones</t>
  </si>
  <si>
    <t xml:space="preserve">           Fondo de fomento municipal </t>
  </si>
  <si>
    <t xml:space="preserve">           Tenencia y uso de vehículos</t>
  </si>
  <si>
    <t xml:space="preserve">           Impuesto especial sobre producciones y servicios</t>
  </si>
  <si>
    <t xml:space="preserve">           Impuesto sobre automóviles nuevos</t>
  </si>
  <si>
    <t xml:space="preserve">           Fondo de compesación ISAN</t>
  </si>
  <si>
    <t xml:space="preserve">           Fondo para el Desarrollo Socioeconómico Municipal FODESEM </t>
  </si>
  <si>
    <t xml:space="preserve">           Participación Aduana 0.136%</t>
  </si>
  <si>
    <t xml:space="preserve">           Gasolina y disiel</t>
  </si>
  <si>
    <t xml:space="preserve">           Fondo de Fiscalización</t>
  </si>
  <si>
    <t xml:space="preserve">           Fondo de Estabilización de los Ingresos de las Entidades Federativas</t>
  </si>
  <si>
    <t xml:space="preserve">           ISR Participable</t>
  </si>
  <si>
    <t xml:space="preserve">           ISR de Bienes inmuebles</t>
  </si>
  <si>
    <t>82.00 Aportaciones</t>
  </si>
  <si>
    <t xml:space="preserve">           Fondo de Infraestructura Social Municipal FISM</t>
  </si>
  <si>
    <t xml:space="preserve">           Fondo de Aportación para el Fortalecimiento Municipal FORTAMUN</t>
  </si>
  <si>
    <t>8.3 Convenios</t>
  </si>
  <si>
    <t xml:space="preserve">          Otros Convenios y Subsidios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</si>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</sst>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7" xfId="0" applyFont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 inden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6" fillId="2" borderId="12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3" fontId="6" fillId="0" borderId="1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Protection="1"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workbookViewId="0">
      <selection activeCell="K12" sqref="K12"/>
    </sheetView>
  </sheetViews>
  <sheetFormatPr defaultRowHeight="15"/>
  <cols>
    <col min="1" max="1" width="2.140625" customWidth="1"/>
    <col min="2" max="2" width="74.28515625" customWidth="1"/>
    <col min="3" max="3" width="12.28515625" bestFit="1" customWidth="1"/>
    <col min="4" max="4" width="9.85546875" bestFit="1" customWidth="1"/>
    <col min="5" max="7" width="12.28515625" bestFit="1" customWidth="1"/>
    <col min="8" max="8" width="10.85546875" bestFit="1" customWidth="1"/>
  </cols>
  <sheetData>
    <row r="1" spans="2:8" ht="15.75" thickBot="1">
      <c r="B1" s="1"/>
      <c r="C1" s="1"/>
      <c r="D1" s="1"/>
      <c r="E1" s="1"/>
      <c r="F1" s="1"/>
      <c r="G1" s="1"/>
      <c r="H1" s="1"/>
    </row>
    <row r="2" spans="2:8">
      <c r="B2" s="40" t="s">
        <v>0</v>
      </c>
      <c r="C2" s="41"/>
      <c r="D2" s="41"/>
      <c r="E2" s="41"/>
      <c r="F2" s="41"/>
      <c r="G2" s="41"/>
      <c r="H2" s="42"/>
    </row>
    <row r="3" spans="2:8">
      <c r="B3" s="43" t="s">
        <v>1</v>
      </c>
      <c r="C3" s="44"/>
      <c r="D3" s="44"/>
      <c r="E3" s="44"/>
      <c r="F3" s="44"/>
      <c r="G3" s="44"/>
      <c r="H3" s="45"/>
    </row>
    <row r="4" spans="2:8" ht="15.75" thickBot="1">
      <c r="B4" s="46" t="s">
        <v>2</v>
      </c>
      <c r="C4" s="47"/>
      <c r="D4" s="47"/>
      <c r="E4" s="47"/>
      <c r="F4" s="47"/>
      <c r="G4" s="47"/>
      <c r="H4" s="48"/>
    </row>
    <row r="5" spans="2:8" ht="15.75" thickBot="1">
      <c r="B5" s="53" t="s">
        <v>3</v>
      </c>
      <c r="C5" s="49" t="s">
        <v>4</v>
      </c>
      <c r="D5" s="50"/>
      <c r="E5" s="50"/>
      <c r="F5" s="50"/>
      <c r="G5" s="50"/>
      <c r="H5" s="51" t="s">
        <v>5</v>
      </c>
    </row>
    <row r="6" spans="2:8" ht="48.75" thickBot="1">
      <c r="B6" s="54"/>
      <c r="C6" s="10" t="s">
        <v>6</v>
      </c>
      <c r="D6" s="11" t="s">
        <v>7</v>
      </c>
      <c r="E6" s="10" t="s">
        <v>8</v>
      </c>
      <c r="F6" s="4" t="s">
        <v>9</v>
      </c>
      <c r="G6" s="10" t="s">
        <v>10</v>
      </c>
      <c r="H6" s="52"/>
    </row>
    <row r="7" spans="2:8" ht="15.75" thickBot="1">
      <c r="B7" s="55"/>
      <c r="C7" s="10" t="s">
        <v>11</v>
      </c>
      <c r="D7" s="10" t="s">
        <v>12</v>
      </c>
      <c r="E7" s="10" t="s">
        <v>13</v>
      </c>
      <c r="F7" s="15" t="s">
        <v>14</v>
      </c>
      <c r="G7" s="10" t="s">
        <v>15</v>
      </c>
      <c r="H7" s="14" t="s">
        <v>16</v>
      </c>
    </row>
    <row r="8" spans="2:8">
      <c r="B8" s="12" t="s">
        <v>17</v>
      </c>
      <c r="C8" s="22">
        <v>1387606923.8699999</v>
      </c>
      <c r="D8" s="22">
        <v>0</v>
      </c>
      <c r="E8" s="23">
        <v>1387606923.8699999</v>
      </c>
      <c r="F8" s="24">
        <v>1594460975.0599999</v>
      </c>
      <c r="G8" s="22">
        <v>1594460975.0599999</v>
      </c>
      <c r="H8" s="25">
        <v>206854051.19000006</v>
      </c>
    </row>
    <row r="9" spans="2:8">
      <c r="B9" s="13" t="s">
        <v>18</v>
      </c>
      <c r="C9" s="26">
        <v>0</v>
      </c>
      <c r="D9" s="26">
        <v>0</v>
      </c>
      <c r="E9" s="27">
        <v>0</v>
      </c>
      <c r="F9" s="28">
        <v>0</v>
      </c>
      <c r="G9" s="26">
        <v>0</v>
      </c>
      <c r="H9" s="29">
        <v>0</v>
      </c>
    </row>
    <row r="10" spans="2:8">
      <c r="B10" s="13" t="s">
        <v>19</v>
      </c>
      <c r="C10" s="26">
        <v>0</v>
      </c>
      <c r="D10" s="26">
        <v>0</v>
      </c>
      <c r="E10" s="27">
        <v>0</v>
      </c>
      <c r="F10" s="28">
        <v>0</v>
      </c>
      <c r="G10" s="26">
        <v>0</v>
      </c>
      <c r="H10" s="29">
        <v>0</v>
      </c>
    </row>
    <row r="11" spans="2:8">
      <c r="B11" s="13" t="s">
        <v>20</v>
      </c>
      <c r="C11" s="26">
        <v>573613628.32000005</v>
      </c>
      <c r="D11" s="26">
        <v>304706.82</v>
      </c>
      <c r="E11" s="27">
        <v>573918335.1400001</v>
      </c>
      <c r="F11" s="28">
        <v>613131683.96000004</v>
      </c>
      <c r="G11" s="26">
        <v>613131683.96000004</v>
      </c>
      <c r="H11" s="29">
        <v>39518055.639999986</v>
      </c>
    </row>
    <row r="12" spans="2:8">
      <c r="B12" s="13" t="s">
        <v>21</v>
      </c>
      <c r="C12" s="26">
        <v>67722474.140000001</v>
      </c>
      <c r="D12" s="26">
        <v>0</v>
      </c>
      <c r="E12" s="27">
        <v>67722474.140000001</v>
      </c>
      <c r="F12" s="28">
        <v>51930615.990000002</v>
      </c>
      <c r="G12" s="26">
        <v>51930615.990000002</v>
      </c>
      <c r="H12" s="29">
        <v>-15791858.149999999</v>
      </c>
    </row>
    <row r="13" spans="2:8">
      <c r="B13" s="13" t="s">
        <v>22</v>
      </c>
      <c r="C13" s="26">
        <v>178624906.03999999</v>
      </c>
      <c r="D13" s="26">
        <v>1013809.8</v>
      </c>
      <c r="E13" s="27">
        <v>179638715.84</v>
      </c>
      <c r="F13" s="28">
        <v>231544235.31</v>
      </c>
      <c r="G13" s="26">
        <v>231544235.31</v>
      </c>
      <c r="H13" s="29">
        <v>52919329.270000011</v>
      </c>
    </row>
    <row r="14" spans="2:8">
      <c r="B14" s="13" t="s">
        <v>23</v>
      </c>
      <c r="C14" s="26">
        <v>0</v>
      </c>
      <c r="D14" s="26">
        <v>0</v>
      </c>
      <c r="E14" s="27">
        <v>0</v>
      </c>
      <c r="F14" s="28">
        <v>0</v>
      </c>
      <c r="G14" s="26">
        <v>0</v>
      </c>
      <c r="H14" s="29">
        <v>0</v>
      </c>
    </row>
    <row r="15" spans="2:8" ht="24">
      <c r="B15" s="13" t="s">
        <v>24</v>
      </c>
      <c r="C15" s="26">
        <v>3301131724.5900002</v>
      </c>
      <c r="D15" s="26">
        <v>13404171.52</v>
      </c>
      <c r="E15" s="27">
        <v>3314535896.1100001</v>
      </c>
      <c r="F15" s="28">
        <v>3517004300.6300001</v>
      </c>
      <c r="G15" s="26">
        <v>3517004300.6300001</v>
      </c>
      <c r="H15" s="29">
        <v>215872576.03999996</v>
      </c>
    </row>
    <row r="16" spans="2:8">
      <c r="B16" s="13" t="s">
        <v>25</v>
      </c>
      <c r="C16" s="26">
        <v>0</v>
      </c>
      <c r="D16" s="26">
        <v>0</v>
      </c>
      <c r="E16" s="27">
        <v>0</v>
      </c>
      <c r="F16" s="28">
        <v>0</v>
      </c>
      <c r="G16" s="26">
        <v>0</v>
      </c>
      <c r="H16" s="29">
        <v>0</v>
      </c>
    </row>
    <row r="17" spans="2:8" ht="15.75" thickBot="1">
      <c r="B17" s="16" t="s">
        <v>26</v>
      </c>
      <c r="C17" s="30">
        <v>0</v>
      </c>
      <c r="D17" s="30">
        <v>0</v>
      </c>
      <c r="E17" s="31">
        <v>0</v>
      </c>
      <c r="F17" s="32">
        <v>0</v>
      </c>
      <c r="G17" s="30">
        <v>0</v>
      </c>
      <c r="H17" s="33">
        <v>0</v>
      </c>
    </row>
    <row r="18" spans="2:8" ht="15.75" thickBot="1">
      <c r="B18" s="17" t="s">
        <v>27</v>
      </c>
      <c r="C18" s="34">
        <v>5508699656.960001</v>
      </c>
      <c r="D18" s="34">
        <v>14722688.140000001</v>
      </c>
      <c r="E18" s="34">
        <v>5523422345.1000013</v>
      </c>
      <c r="F18" s="35">
        <v>6008071810.9499998</v>
      </c>
      <c r="G18" s="36">
        <v>6008071810.9499998</v>
      </c>
      <c r="H18" s="37">
        <v>499372153.98999882</v>
      </c>
    </row>
    <row r="19" spans="2:8" ht="15.75" thickBot="1">
      <c r="B19" s="8"/>
      <c r="C19" s="9"/>
      <c r="D19" s="9"/>
      <c r="E19" s="9"/>
      <c r="F19" s="39" t="s">
        <v>28</v>
      </c>
      <c r="G19" s="39"/>
      <c r="H19" s="38"/>
    </row>
    <row r="20" spans="2:8">
      <c r="B20" s="18"/>
      <c r="C20" s="19"/>
      <c r="D20" s="19"/>
      <c r="E20" s="19"/>
      <c r="F20" s="2"/>
      <c r="G20" s="2"/>
      <c r="H20" s="3"/>
    </row>
    <row r="21" spans="2:8">
      <c r="B21" s="20"/>
      <c r="C21" s="21"/>
      <c r="D21" s="21"/>
      <c r="E21" s="21"/>
      <c r="F21" s="5"/>
      <c r="G21" s="5"/>
      <c r="H21" s="6"/>
    </row>
    <row r="22" spans="2:8">
      <c r="B22" s="7"/>
      <c r="C22" s="7"/>
      <c r="D22" s="7"/>
      <c r="E22" s="7"/>
      <c r="F22" s="7"/>
      <c r="G22" s="7"/>
      <c r="H22" s="7"/>
    </row>
    <row r="23" spans="2:8">
      <c r="B23" s="7"/>
      <c r="C23" s="7"/>
      <c r="D23" s="7"/>
      <c r="E23" s="7"/>
      <c r="F23" s="7"/>
      <c r="G23" s="7"/>
      <c r="H23" s="7"/>
    </row>
    <row r="24" spans="2:8">
      <c r="B24" s="7"/>
      <c r="C24" s="7"/>
      <c r="D24" s="7"/>
      <c r="E24" s="7"/>
      <c r="F24" s="7"/>
      <c r="G24" s="7"/>
      <c r="H24" s="7"/>
    </row>
    <row r="25" spans="2:8">
      <c r="B25" s="7"/>
      <c r="C25" s="7"/>
      <c r="D25" s="7"/>
      <c r="E25" s="7"/>
      <c r="F25" s="7"/>
      <c r="G25" s="7"/>
      <c r="H25" s="7"/>
    </row>
    <row r="26" spans="2:8">
      <c r="B26" s="7"/>
      <c r="C26" s="7"/>
      <c r="D26" s="7"/>
      <c r="E26" s="7"/>
      <c r="F26" s="7"/>
      <c r="G26" s="7"/>
      <c r="H26" s="7"/>
    </row>
    <row r="27" spans="2:8">
      <c r="B27" s="7"/>
      <c r="C27" s="7"/>
      <c r="D27" s="7"/>
      <c r="E27" s="7"/>
      <c r="F27" s="7"/>
      <c r="G27" s="7"/>
      <c r="H27" s="7"/>
    </row>
    <row r="28" spans="2:8">
      <c r="B28" s="7"/>
      <c r="C28" s="7"/>
      <c r="D28" s="7"/>
      <c r="E28" s="7"/>
      <c r="F28" s="7"/>
      <c r="G28" s="7"/>
      <c r="H28" s="7"/>
    </row>
    <row r="29" spans="2:8">
      <c r="B29" s="7"/>
      <c r="C29" s="7"/>
      <c r="D29" s="7"/>
      <c r="E29" s="7"/>
      <c r="F29" s="7"/>
      <c r="G29" s="7"/>
      <c r="H29" s="7"/>
    </row>
    <row r="30" spans="2:8">
      <c r="B30" s="7"/>
      <c r="C30" s="7"/>
      <c r="D30" s="7"/>
      <c r="E30" s="7"/>
      <c r="F30" s="7"/>
      <c r="G30" s="7"/>
      <c r="H30" s="7"/>
    </row>
    <row r="31" spans="2:8">
      <c r="B31" s="7"/>
      <c r="C31" s="7"/>
      <c r="D31" s="7"/>
      <c r="E31" s="7"/>
      <c r="F31" s="7"/>
      <c r="G31" s="7"/>
      <c r="H31" s="7"/>
    </row>
    <row r="32" spans="2:8">
      <c r="B32" s="7"/>
      <c r="C32" s="7"/>
      <c r="D32" s="7"/>
      <c r="E32" s="7"/>
      <c r="F32" s="7"/>
      <c r="G32" s="7"/>
      <c r="H32" s="7"/>
    </row>
  </sheetData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>
      <selection activeCell="B20" sqref="B20"/>
    </sheetView>
  </sheetViews>
  <sheetFormatPr defaultRowHeight="15"/>
  <cols>
    <col min="1" max="1" width="3.5703125" style="56" customWidth="1"/>
    <col min="2" max="2" width="77.85546875" style="56" customWidth="1"/>
    <col min="3" max="3" width="16" style="56" customWidth="1"/>
    <col min="4" max="4" width="13.5703125" style="56" customWidth="1"/>
    <col min="5" max="7" width="14.7109375" style="56" bestFit="1" customWidth="1"/>
    <col min="8" max="8" width="13.28515625" style="56" bestFit="1" customWidth="1"/>
  </cols>
  <sheetData>
    <row r="1" spans="1:8" ht="15.75" thickBot="1"/>
    <row r="2" spans="1:8">
      <c r="B2" s="40" t="s">
        <v>0</v>
      </c>
      <c r="C2" s="41"/>
      <c r="D2" s="41"/>
      <c r="E2" s="41"/>
      <c r="F2" s="41"/>
      <c r="G2" s="41"/>
      <c r="H2" s="42"/>
    </row>
    <row r="3" spans="1:8">
      <c r="B3" s="57" t="s">
        <v>1</v>
      </c>
      <c r="C3" s="58"/>
      <c r="D3" s="58"/>
      <c r="E3" s="58"/>
      <c r="F3" s="58"/>
      <c r="G3" s="58"/>
      <c r="H3" s="59"/>
    </row>
    <row r="4" spans="1:8" ht="15.75" thickBot="1">
      <c r="B4" s="46" t="s">
        <v>2</v>
      </c>
      <c r="C4" s="47"/>
      <c r="D4" s="47"/>
      <c r="E4" s="47"/>
      <c r="F4" s="47"/>
      <c r="G4" s="47"/>
      <c r="H4" s="48"/>
    </row>
    <row r="5" spans="1:8" ht="15.75" thickBot="1">
      <c r="A5" s="60"/>
      <c r="B5" s="61" t="s">
        <v>29</v>
      </c>
      <c r="C5" s="62" t="s">
        <v>4</v>
      </c>
      <c r="D5" s="63"/>
      <c r="E5" s="63"/>
      <c r="F5" s="63"/>
      <c r="G5" s="63"/>
      <c r="H5" s="64" t="s">
        <v>5</v>
      </c>
    </row>
    <row r="6" spans="1:8" ht="24.75" thickBot="1">
      <c r="B6" s="65"/>
      <c r="C6" s="66" t="s">
        <v>6</v>
      </c>
      <c r="D6" s="67" t="s">
        <v>7</v>
      </c>
      <c r="E6" s="68" t="s">
        <v>8</v>
      </c>
      <c r="F6" s="69" t="s">
        <v>9</v>
      </c>
      <c r="G6" s="66" t="s">
        <v>10</v>
      </c>
      <c r="H6" s="70"/>
    </row>
    <row r="7" spans="1:8" ht="15.75" thickBot="1">
      <c r="B7" s="71"/>
      <c r="C7" s="66" t="s">
        <v>11</v>
      </c>
      <c r="D7" s="69" t="s">
        <v>12</v>
      </c>
      <c r="E7" s="66" t="s">
        <v>13</v>
      </c>
      <c r="F7" s="69" t="s">
        <v>14</v>
      </c>
      <c r="G7" s="66" t="s">
        <v>15</v>
      </c>
      <c r="H7" s="72" t="s">
        <v>16</v>
      </c>
    </row>
    <row r="8" spans="1:8">
      <c r="B8" s="73" t="s">
        <v>30</v>
      </c>
      <c r="C8" s="74">
        <f>SUM(C9:C16)</f>
        <v>5508699656.960001</v>
      </c>
      <c r="D8" s="75">
        <f>SUM(D9:D16)</f>
        <v>14722688.140000001</v>
      </c>
      <c r="E8" s="74">
        <f t="shared" ref="E8:E16" si="0">C8+D8</f>
        <v>5523422345.1000013</v>
      </c>
      <c r="F8" s="75">
        <f>SUM(F9:F16)</f>
        <v>6008071810.9499998</v>
      </c>
      <c r="G8" s="74">
        <f>SUM(G9:G16)</f>
        <v>6008071810.9499998</v>
      </c>
      <c r="H8" s="76">
        <f t="shared" ref="H8:H16" si="1">G8-C8</f>
        <v>499372153.98999882</v>
      </c>
    </row>
    <row r="9" spans="1:8">
      <c r="B9" s="77" t="s">
        <v>17</v>
      </c>
      <c r="C9" s="78">
        <v>1387606923.8699999</v>
      </c>
      <c r="D9" s="79">
        <v>0</v>
      </c>
      <c r="E9" s="80">
        <f t="shared" si="0"/>
        <v>1387606923.8699999</v>
      </c>
      <c r="F9" s="79">
        <v>1594460975.0599999</v>
      </c>
      <c r="G9" s="78">
        <f>F9</f>
        <v>1594460975.0599999</v>
      </c>
      <c r="H9" s="81">
        <f t="shared" si="1"/>
        <v>206854051.19000006</v>
      </c>
    </row>
    <row r="10" spans="1:8">
      <c r="B10" s="82" t="s">
        <v>18</v>
      </c>
      <c r="C10" s="78">
        <v>0</v>
      </c>
      <c r="D10" s="79">
        <v>0</v>
      </c>
      <c r="E10" s="80">
        <f t="shared" si="0"/>
        <v>0</v>
      </c>
      <c r="F10" s="79">
        <v>0</v>
      </c>
      <c r="G10" s="78">
        <v>0</v>
      </c>
      <c r="H10" s="81">
        <f t="shared" si="1"/>
        <v>0</v>
      </c>
    </row>
    <row r="11" spans="1:8">
      <c r="B11" s="77" t="s">
        <v>19</v>
      </c>
      <c r="C11" s="78">
        <v>0</v>
      </c>
      <c r="D11" s="79">
        <v>0</v>
      </c>
      <c r="E11" s="80">
        <f t="shared" si="0"/>
        <v>0</v>
      </c>
      <c r="F11" s="79">
        <v>0</v>
      </c>
      <c r="G11" s="78">
        <v>0</v>
      </c>
      <c r="H11" s="81">
        <f t="shared" si="1"/>
        <v>0</v>
      </c>
    </row>
    <row r="12" spans="1:8">
      <c r="B12" s="77" t="s">
        <v>20</v>
      </c>
      <c r="C12" s="78">
        <v>573613628.32000005</v>
      </c>
      <c r="D12" s="79">
        <v>304706.82</v>
      </c>
      <c r="E12" s="80">
        <f t="shared" si="0"/>
        <v>573918335.1400001</v>
      </c>
      <c r="F12" s="79">
        <v>613131683.96000004</v>
      </c>
      <c r="G12" s="78">
        <f>F12</f>
        <v>613131683.96000004</v>
      </c>
      <c r="H12" s="81">
        <f t="shared" si="1"/>
        <v>39518055.639999986</v>
      </c>
    </row>
    <row r="13" spans="1:8">
      <c r="B13" s="83" t="s">
        <v>21</v>
      </c>
      <c r="C13" s="78">
        <v>67722474.140000001</v>
      </c>
      <c r="D13" s="79">
        <v>0</v>
      </c>
      <c r="E13" s="80">
        <f t="shared" si="0"/>
        <v>67722474.140000001</v>
      </c>
      <c r="F13" s="79">
        <v>51930615.990000002</v>
      </c>
      <c r="G13" s="78">
        <f>F13</f>
        <v>51930615.990000002</v>
      </c>
      <c r="H13" s="81">
        <f t="shared" si="1"/>
        <v>-15791858.149999999</v>
      </c>
    </row>
    <row r="14" spans="1:8">
      <c r="B14" s="83" t="s">
        <v>22</v>
      </c>
      <c r="C14" s="78">
        <v>178624906.03999999</v>
      </c>
      <c r="D14" s="79">
        <v>1013809.8</v>
      </c>
      <c r="E14" s="80">
        <f t="shared" si="0"/>
        <v>179638715.84</v>
      </c>
      <c r="F14" s="79">
        <v>231544235.31</v>
      </c>
      <c r="G14" s="78">
        <f>F14</f>
        <v>231544235.31</v>
      </c>
      <c r="H14" s="81">
        <f t="shared" si="1"/>
        <v>52919329.270000011</v>
      </c>
    </row>
    <row r="15" spans="1:8" ht="24">
      <c r="B15" s="77" t="s">
        <v>24</v>
      </c>
      <c r="C15" s="78">
        <v>3301131724.5900002</v>
      </c>
      <c r="D15" s="79">
        <v>13404171.52</v>
      </c>
      <c r="E15" s="80">
        <f t="shared" si="0"/>
        <v>3314535896.1100001</v>
      </c>
      <c r="F15" s="79">
        <v>3517004300.6300001</v>
      </c>
      <c r="G15" s="78">
        <f>F15</f>
        <v>3517004300.6300001</v>
      </c>
      <c r="H15" s="81">
        <f t="shared" si="1"/>
        <v>215872576.03999996</v>
      </c>
    </row>
    <row r="16" spans="1:8">
      <c r="B16" s="77" t="s">
        <v>25</v>
      </c>
      <c r="C16" s="78">
        <v>0</v>
      </c>
      <c r="D16" s="79">
        <v>0</v>
      </c>
      <c r="E16" s="80">
        <f t="shared" si="0"/>
        <v>0</v>
      </c>
      <c r="F16" s="79">
        <v>0</v>
      </c>
      <c r="G16" s="78">
        <v>0</v>
      </c>
      <c r="H16" s="81">
        <f t="shared" si="1"/>
        <v>0</v>
      </c>
    </row>
    <row r="17" spans="1:8">
      <c r="B17" s="84"/>
      <c r="C17" s="80"/>
      <c r="D17" s="85"/>
      <c r="E17" s="80"/>
      <c r="F17" s="85"/>
      <c r="G17" s="80"/>
      <c r="H17" s="81"/>
    </row>
    <row r="18" spans="1:8" ht="36">
      <c r="B18" s="86" t="s">
        <v>31</v>
      </c>
      <c r="C18" s="74">
        <f>SUM(C19:C22)</f>
        <v>0</v>
      </c>
      <c r="D18" s="75">
        <f>SUM(D19:D22)</f>
        <v>0</v>
      </c>
      <c r="E18" s="74">
        <f>C18+D18</f>
        <v>0</v>
      </c>
      <c r="F18" s="75">
        <f>SUM(F19:F22)</f>
        <v>0</v>
      </c>
      <c r="G18" s="74">
        <f>SUM(G19:G22)</f>
        <v>0</v>
      </c>
      <c r="H18" s="76">
        <f>G18-C18</f>
        <v>0</v>
      </c>
    </row>
    <row r="19" spans="1:8">
      <c r="B19" s="77" t="s">
        <v>18</v>
      </c>
      <c r="C19" s="78">
        <v>0</v>
      </c>
      <c r="D19" s="79">
        <v>0</v>
      </c>
      <c r="E19" s="80">
        <f>C19+D19</f>
        <v>0</v>
      </c>
      <c r="F19" s="79">
        <v>0</v>
      </c>
      <c r="G19" s="78">
        <v>0</v>
      </c>
      <c r="H19" s="81">
        <f>G19-C19</f>
        <v>0</v>
      </c>
    </row>
    <row r="20" spans="1:8">
      <c r="B20" s="77" t="s">
        <v>21</v>
      </c>
      <c r="C20" s="78">
        <v>0</v>
      </c>
      <c r="D20" s="79">
        <v>0</v>
      </c>
      <c r="E20" s="80">
        <f>C20+D20</f>
        <v>0</v>
      </c>
      <c r="F20" s="79">
        <v>0</v>
      </c>
      <c r="G20" s="78">
        <v>0</v>
      </c>
      <c r="H20" s="81">
        <f>G20-C20</f>
        <v>0</v>
      </c>
    </row>
    <row r="21" spans="1:8">
      <c r="B21" s="77" t="s">
        <v>23</v>
      </c>
      <c r="C21" s="78">
        <v>0</v>
      </c>
      <c r="D21" s="79">
        <v>0</v>
      </c>
      <c r="E21" s="80">
        <f>C21+D21</f>
        <v>0</v>
      </c>
      <c r="F21" s="79">
        <v>0</v>
      </c>
      <c r="G21" s="78">
        <v>0</v>
      </c>
      <c r="H21" s="81">
        <f>G21-C21</f>
        <v>0</v>
      </c>
    </row>
    <row r="22" spans="1:8">
      <c r="B22" s="77" t="s">
        <v>25</v>
      </c>
      <c r="C22" s="78">
        <v>0</v>
      </c>
      <c r="D22" s="79">
        <v>0</v>
      </c>
      <c r="E22" s="80">
        <f>C22+D22</f>
        <v>0</v>
      </c>
      <c r="F22" s="79">
        <v>0</v>
      </c>
      <c r="G22" s="78">
        <v>0</v>
      </c>
      <c r="H22" s="81">
        <f>G22-C22</f>
        <v>0</v>
      </c>
    </row>
    <row r="23" spans="1:8">
      <c r="B23" s="84"/>
      <c r="C23" s="80"/>
      <c r="D23" s="85"/>
      <c r="E23" s="80"/>
      <c r="F23" s="85"/>
      <c r="G23" s="80"/>
      <c r="H23" s="81"/>
    </row>
    <row r="24" spans="1:8">
      <c r="B24" s="73" t="s">
        <v>26</v>
      </c>
      <c r="C24" s="74">
        <f>SUM(C25)</f>
        <v>0</v>
      </c>
      <c r="D24" s="75">
        <f>SUM(D25)</f>
        <v>0</v>
      </c>
      <c r="E24" s="74">
        <f>C24+D24</f>
        <v>0</v>
      </c>
      <c r="F24" s="75">
        <f>SUM(F25)</f>
        <v>0</v>
      </c>
      <c r="G24" s="74">
        <f>SUM(G25)</f>
        <v>0</v>
      </c>
      <c r="H24" s="76">
        <f>G24-C24</f>
        <v>0</v>
      </c>
    </row>
    <row r="25" spans="1:8" ht="15.75" thickBot="1">
      <c r="B25" s="83" t="s">
        <v>26</v>
      </c>
      <c r="C25" s="78">
        <v>0</v>
      </c>
      <c r="D25" s="79">
        <v>0</v>
      </c>
      <c r="E25" s="80">
        <f>C25+D25</f>
        <v>0</v>
      </c>
      <c r="F25" s="79">
        <v>0</v>
      </c>
      <c r="G25" s="78">
        <v>0</v>
      </c>
      <c r="H25" s="81">
        <f>G25-C25</f>
        <v>0</v>
      </c>
    </row>
    <row r="26" spans="1:8" ht="15.75" thickBot="1">
      <c r="B26" s="87" t="s">
        <v>27</v>
      </c>
      <c r="C26" s="88">
        <f>SUM(C24,C18,C8)</f>
        <v>5508699656.960001</v>
      </c>
      <c r="D26" s="89">
        <f>SUM(D24,D18,D8)</f>
        <v>14722688.140000001</v>
      </c>
      <c r="E26" s="88">
        <f>SUM(D26,C26)</f>
        <v>5523422345.1000013</v>
      </c>
      <c r="F26" s="89">
        <f>SUM(F24,F18,F8)</f>
        <v>6008071810.9499998</v>
      </c>
      <c r="G26" s="88">
        <f>SUM(G24,G18,G8)</f>
        <v>6008071810.9499998</v>
      </c>
      <c r="H26" s="90">
        <f>SUM(G26-C26)</f>
        <v>499372153.98999882</v>
      </c>
    </row>
    <row r="27" spans="1:8" ht="15.75" thickBot="1">
      <c r="B27" s="91"/>
      <c r="C27" s="92"/>
      <c r="D27" s="92"/>
      <c r="E27" s="92"/>
      <c r="F27" s="93" t="s">
        <v>28</v>
      </c>
      <c r="G27" s="94"/>
      <c r="H27" s="95"/>
    </row>
    <row r="28" spans="1:8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  <c r="B31" s="7"/>
      <c r="C31" s="7"/>
      <c r="D31" s="7"/>
      <c r="E31" s="7"/>
      <c r="F31" s="7"/>
      <c r="G31" s="7"/>
      <c r="H31" s="7"/>
    </row>
    <row r="32" spans="1:8">
      <c r="A32" s="7"/>
      <c r="B32" s="7"/>
      <c r="C32" s="7"/>
      <c r="D32" s="7"/>
      <c r="E32" s="7"/>
      <c r="F32" s="7"/>
      <c r="G32" s="7"/>
      <c r="H32" s="7"/>
    </row>
    <row r="33" spans="1:8">
      <c r="A33" s="7"/>
      <c r="B33" s="7"/>
      <c r="C33" s="7"/>
      <c r="D33" s="7"/>
      <c r="E33" s="7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  <row r="37" spans="1:8">
      <c r="A37" s="7"/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  <row r="41" spans="1:8">
      <c r="A41" s="7"/>
      <c r="B41" s="7"/>
      <c r="C41" s="7"/>
      <c r="D41" s="7"/>
      <c r="E41" s="7"/>
      <c r="F41" s="7"/>
      <c r="G41" s="7"/>
      <c r="H41" s="7"/>
    </row>
    <row r="42" spans="1:8">
      <c r="A42" s="7"/>
      <c r="B42" s="7"/>
      <c r="C42" s="7"/>
      <c r="D42" s="7"/>
      <c r="E42" s="7"/>
      <c r="F42" s="7"/>
      <c r="G42" s="7"/>
      <c r="H42" s="7"/>
    </row>
    <row r="43" spans="1:8">
      <c r="A43" s="7"/>
      <c r="B43" s="7"/>
      <c r="C43" s="7"/>
      <c r="D43" s="7"/>
      <c r="E43" s="7"/>
      <c r="F43" s="7"/>
      <c r="G43" s="7"/>
      <c r="H43" s="7"/>
    </row>
    <row r="44" spans="1:8">
      <c r="A44" s="7"/>
      <c r="B44" s="7"/>
      <c r="C44" s="7"/>
      <c r="D44" s="7"/>
      <c r="E44" s="7"/>
      <c r="F44" s="7"/>
      <c r="G44" s="7"/>
      <c r="H44" s="7"/>
    </row>
    <row r="45" spans="1:8">
      <c r="A45" s="7"/>
      <c r="B45" s="7"/>
      <c r="C45" s="7"/>
      <c r="D45" s="7"/>
      <c r="E45" s="7"/>
      <c r="F45" s="7"/>
      <c r="G45" s="7"/>
      <c r="H45" s="7"/>
    </row>
    <row r="46" spans="1:8">
      <c r="A46" s="7"/>
      <c r="B46" s="7"/>
      <c r="C46" s="7"/>
      <c r="D46" s="7"/>
      <c r="E46" s="7"/>
      <c r="F46" s="7"/>
      <c r="G46" s="7"/>
      <c r="H46" s="7"/>
    </row>
    <row r="47" spans="1:8">
      <c r="A47" s="7"/>
      <c r="B47" s="7"/>
      <c r="C47" s="7"/>
      <c r="D47" s="7"/>
      <c r="E47" s="7"/>
      <c r="F47" s="7"/>
      <c r="G47" s="7"/>
      <c r="H47" s="7"/>
    </row>
    <row r="48" spans="1:8">
      <c r="A48" s="7"/>
      <c r="B48" s="7"/>
      <c r="C48" s="7"/>
      <c r="D48" s="7"/>
      <c r="E48" s="7"/>
      <c r="F48" s="7"/>
      <c r="G48" s="7"/>
      <c r="H48" s="7"/>
    </row>
    <row r="49" spans="1:8">
      <c r="A49" s="7"/>
      <c r="B49" s="7"/>
      <c r="C49" s="7"/>
      <c r="D49" s="7"/>
      <c r="E49" s="7"/>
      <c r="F49" s="7"/>
      <c r="G49" s="7"/>
      <c r="H49" s="7"/>
    </row>
    <row r="50" spans="1:8">
      <c r="A50" s="7"/>
      <c r="B50" s="7"/>
      <c r="C50" s="7"/>
      <c r="D50" s="7"/>
      <c r="E50" s="7"/>
      <c r="F50" s="7"/>
      <c r="G50" s="7"/>
      <c r="H50" s="7"/>
    </row>
    <row r="51" spans="1:8">
      <c r="A51" s="7"/>
      <c r="B51" s="7"/>
      <c r="C51" s="7"/>
      <c r="D51" s="7"/>
      <c r="E51" s="7"/>
      <c r="F51" s="7"/>
      <c r="G51" s="7"/>
      <c r="H51" s="7"/>
    </row>
    <row r="52" spans="1:8">
      <c r="A52" s="7"/>
      <c r="B52" s="7"/>
      <c r="C52" s="7"/>
      <c r="D52" s="7"/>
      <c r="E52" s="7"/>
      <c r="F52" s="7"/>
      <c r="G52" s="7"/>
      <c r="H52" s="7"/>
    </row>
    <row r="53" spans="1:8">
      <c r="A53" s="7"/>
      <c r="B53" s="7"/>
      <c r="C53" s="7"/>
      <c r="D53" s="7"/>
      <c r="E53" s="7"/>
      <c r="F53" s="7"/>
      <c r="G53" s="7"/>
      <c r="H53" s="7"/>
    </row>
    <row r="54" spans="1:8">
      <c r="A54" s="7"/>
      <c r="B54" s="7"/>
      <c r="C54" s="7"/>
      <c r="D54" s="7"/>
      <c r="E54" s="7"/>
      <c r="F54" s="7"/>
      <c r="G54" s="7"/>
      <c r="H54" s="7"/>
    </row>
    <row r="55" spans="1:8">
      <c r="A55" s="7"/>
      <c r="B55" s="7"/>
      <c r="C55" s="7"/>
      <c r="D55" s="7"/>
      <c r="E55" s="7"/>
      <c r="F55" s="7"/>
      <c r="G55" s="7"/>
      <c r="H55" s="7"/>
    </row>
    <row r="56" spans="1:8">
      <c r="A56" s="7"/>
      <c r="B56" s="7"/>
      <c r="C56" s="7"/>
      <c r="D56" s="7"/>
      <c r="E56" s="7"/>
      <c r="F56" s="7"/>
      <c r="G56" s="7"/>
      <c r="H56" s="7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5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>
      <selection activeCell="K12" sqref="K12"/>
    </sheetView>
  </sheetViews>
  <sheetFormatPr defaultRowHeight="15"/>
  <cols>
    <col min="1" max="1" width="3.5703125" style="96" customWidth="1"/>
    <col min="2" max="2" width="53.140625" style="96" customWidth="1"/>
    <col min="3" max="3" width="15.7109375" style="96" bestFit="1" customWidth="1"/>
    <col min="4" max="4" width="13.7109375" style="96" customWidth="1"/>
    <col min="5" max="7" width="15.7109375" style="96" bestFit="1" customWidth="1"/>
    <col min="8" max="8" width="15.28515625" style="96" bestFit="1" customWidth="1"/>
  </cols>
  <sheetData>
    <row r="1" spans="2:8" ht="15.75" thickBot="1"/>
    <row r="2" spans="2:8">
      <c r="B2" s="40" t="s">
        <v>0</v>
      </c>
      <c r="C2" s="41"/>
      <c r="D2" s="41"/>
      <c r="E2" s="41"/>
      <c r="F2" s="41"/>
      <c r="G2" s="41"/>
      <c r="H2" s="42"/>
    </row>
    <row r="3" spans="2:8">
      <c r="B3" s="97" t="s">
        <v>1</v>
      </c>
      <c r="C3" s="98"/>
      <c r="D3" s="98"/>
      <c r="E3" s="98"/>
      <c r="F3" s="98"/>
      <c r="G3" s="98"/>
      <c r="H3" s="99"/>
    </row>
    <row r="4" spans="2:8" ht="15.75" thickBot="1">
      <c r="B4" s="129" t="s">
        <v>2</v>
      </c>
      <c r="C4" s="100"/>
      <c r="D4" s="100"/>
      <c r="E4" s="100"/>
      <c r="F4" s="100"/>
      <c r="G4" s="100"/>
      <c r="H4" s="130"/>
    </row>
    <row r="5" spans="2:8" ht="15.75" thickBot="1">
      <c r="B5" s="101" t="s">
        <v>32</v>
      </c>
      <c r="C5" s="102" t="s">
        <v>4</v>
      </c>
      <c r="D5" s="103"/>
      <c r="E5" s="103"/>
      <c r="F5" s="103"/>
      <c r="G5" s="103"/>
      <c r="H5" s="104" t="s">
        <v>5</v>
      </c>
    </row>
    <row r="6" spans="2:8" ht="24.75" thickBot="1">
      <c r="B6" s="97"/>
      <c r="C6" s="105" t="s">
        <v>6</v>
      </c>
      <c r="D6" s="106" t="s">
        <v>7</v>
      </c>
      <c r="E6" s="105" t="s">
        <v>8</v>
      </c>
      <c r="F6" s="107" t="s">
        <v>9</v>
      </c>
      <c r="G6" s="105" t="s">
        <v>10</v>
      </c>
      <c r="H6" s="108"/>
    </row>
    <row r="7" spans="2:8" ht="15.75" thickBot="1">
      <c r="B7" s="109"/>
      <c r="C7" s="105" t="s">
        <v>11</v>
      </c>
      <c r="D7" s="107" t="s">
        <v>12</v>
      </c>
      <c r="E7" s="105" t="s">
        <v>13</v>
      </c>
      <c r="F7" s="107" t="s">
        <v>14</v>
      </c>
      <c r="G7" s="105" t="s">
        <v>15</v>
      </c>
      <c r="H7" s="110" t="s">
        <v>16</v>
      </c>
    </row>
    <row r="8" spans="2:8">
      <c r="B8" s="111" t="s">
        <v>33</v>
      </c>
      <c r="C8" s="26">
        <v>0</v>
      </c>
      <c r="D8" s="28">
        <v>0</v>
      </c>
      <c r="E8" s="27">
        <f>SUM(C8:D8)</f>
        <v>0</v>
      </c>
      <c r="F8" s="28">
        <v>0</v>
      </c>
      <c r="G8" s="26">
        <v>0</v>
      </c>
      <c r="H8" s="29">
        <f>SUM(G8-C8)</f>
        <v>0</v>
      </c>
    </row>
    <row r="9" spans="2:8">
      <c r="B9" s="112" t="s">
        <v>34</v>
      </c>
      <c r="C9" s="113">
        <f>C10+C12+C15+C17+C19</f>
        <v>1387606923.8699999</v>
      </c>
      <c r="D9" s="114">
        <v>0</v>
      </c>
      <c r="E9" s="115">
        <f t="shared" ref="E9:E93" si="0">SUM(C9:D9)</f>
        <v>1387606923.8699999</v>
      </c>
      <c r="F9" s="114">
        <f>F10+F12+F15+F17+F19</f>
        <v>1594460975.0600002</v>
      </c>
      <c r="G9" s="113">
        <f t="shared" ref="G9:G61" si="1">F9</f>
        <v>1594460975.0600002</v>
      </c>
      <c r="H9" s="116">
        <f t="shared" ref="H9:H93" si="2">SUM(G9-C9)</f>
        <v>206854051.1900003</v>
      </c>
    </row>
    <row r="10" spans="2:8">
      <c r="B10" s="111" t="s">
        <v>35</v>
      </c>
      <c r="C10" s="26">
        <f>C11</f>
        <v>1593137</v>
      </c>
      <c r="D10" s="28">
        <v>0</v>
      </c>
      <c r="E10" s="27">
        <f t="shared" si="0"/>
        <v>1593137</v>
      </c>
      <c r="F10" s="28">
        <f>F11</f>
        <v>1323058.78</v>
      </c>
      <c r="G10" s="26">
        <f t="shared" si="1"/>
        <v>1323058.78</v>
      </c>
      <c r="H10" s="29">
        <f t="shared" si="2"/>
        <v>-270078.21999999997</v>
      </c>
    </row>
    <row r="11" spans="2:8">
      <c r="B11" s="111" t="s">
        <v>36</v>
      </c>
      <c r="C11" s="26">
        <v>1593137</v>
      </c>
      <c r="D11" s="28">
        <v>0</v>
      </c>
      <c r="E11" s="27">
        <f t="shared" si="0"/>
        <v>1593137</v>
      </c>
      <c r="F11" s="28">
        <v>1323058.78</v>
      </c>
      <c r="G11" s="26">
        <f t="shared" si="1"/>
        <v>1323058.78</v>
      </c>
      <c r="H11" s="29">
        <f t="shared" si="2"/>
        <v>-270078.21999999997</v>
      </c>
    </row>
    <row r="12" spans="2:8">
      <c r="B12" s="111" t="s">
        <v>37</v>
      </c>
      <c r="C12" s="26">
        <f>C13+C14</f>
        <v>929584345.09000003</v>
      </c>
      <c r="D12" s="28">
        <v>0</v>
      </c>
      <c r="E12" s="27">
        <f t="shared" si="0"/>
        <v>929584345.09000003</v>
      </c>
      <c r="F12" s="28">
        <f>F13+F14</f>
        <v>1015972256.62</v>
      </c>
      <c r="G12" s="26">
        <f t="shared" si="1"/>
        <v>1015972256.62</v>
      </c>
      <c r="H12" s="29">
        <f t="shared" si="2"/>
        <v>86387911.529999971</v>
      </c>
    </row>
    <row r="13" spans="2:8">
      <c r="B13" s="111" t="s">
        <v>38</v>
      </c>
      <c r="C13" s="26">
        <v>751973972.25999999</v>
      </c>
      <c r="D13" s="28">
        <v>0</v>
      </c>
      <c r="E13" s="27">
        <f t="shared" si="0"/>
        <v>751973972.25999999</v>
      </c>
      <c r="F13" s="28">
        <v>765654322.38999999</v>
      </c>
      <c r="G13" s="26">
        <f t="shared" si="1"/>
        <v>765654322.38999999</v>
      </c>
      <c r="H13" s="29">
        <f t="shared" si="2"/>
        <v>13680350.129999995</v>
      </c>
    </row>
    <row r="14" spans="2:8">
      <c r="B14" s="111" t="s">
        <v>39</v>
      </c>
      <c r="C14" s="26">
        <v>177610372.83000001</v>
      </c>
      <c r="D14" s="28">
        <v>0</v>
      </c>
      <c r="E14" s="27">
        <f t="shared" si="0"/>
        <v>177610372.83000001</v>
      </c>
      <c r="F14" s="28">
        <v>250317934.22999999</v>
      </c>
      <c r="G14" s="26">
        <f t="shared" si="1"/>
        <v>250317934.22999999</v>
      </c>
      <c r="H14" s="29">
        <f t="shared" si="2"/>
        <v>72707561.399999976</v>
      </c>
    </row>
    <row r="15" spans="2:8" ht="24">
      <c r="B15" s="111" t="s">
        <v>40</v>
      </c>
      <c r="C15" s="26">
        <f>C16</f>
        <v>311956191.49000001</v>
      </c>
      <c r="D15" s="28">
        <v>0</v>
      </c>
      <c r="E15" s="27">
        <f t="shared" si="0"/>
        <v>311956191.49000001</v>
      </c>
      <c r="F15" s="28">
        <f>F16</f>
        <v>388889262.98000002</v>
      </c>
      <c r="G15" s="26">
        <f t="shared" si="1"/>
        <v>388889262.98000002</v>
      </c>
      <c r="H15" s="29">
        <f t="shared" si="2"/>
        <v>76933071.49000001</v>
      </c>
    </row>
    <row r="16" spans="2:8">
      <c r="B16" s="111" t="s">
        <v>41</v>
      </c>
      <c r="C16" s="26">
        <v>311956191.49000001</v>
      </c>
      <c r="D16" s="28">
        <v>0</v>
      </c>
      <c r="E16" s="27">
        <f t="shared" si="0"/>
        <v>311956191.49000001</v>
      </c>
      <c r="F16" s="28">
        <v>388889262.98000002</v>
      </c>
      <c r="G16" s="26">
        <f t="shared" si="1"/>
        <v>388889262.98000002</v>
      </c>
      <c r="H16" s="29">
        <f t="shared" si="2"/>
        <v>76933071.49000001</v>
      </c>
    </row>
    <row r="17" spans="2:8">
      <c r="B17" s="111" t="s">
        <v>42</v>
      </c>
      <c r="C17" s="26">
        <f>C18</f>
        <v>62740597.359999999</v>
      </c>
      <c r="D17" s="28">
        <v>0</v>
      </c>
      <c r="E17" s="27">
        <f t="shared" si="0"/>
        <v>62740597.359999999</v>
      </c>
      <c r="F17" s="28">
        <f>F18</f>
        <v>98666366.5</v>
      </c>
      <c r="G17" s="26">
        <f t="shared" si="1"/>
        <v>98666366.5</v>
      </c>
      <c r="H17" s="29">
        <f t="shared" si="2"/>
        <v>35925769.140000001</v>
      </c>
    </row>
    <row r="18" spans="2:8">
      <c r="B18" s="111" t="s">
        <v>43</v>
      </c>
      <c r="C18" s="26">
        <v>62740597.359999999</v>
      </c>
      <c r="D18" s="28">
        <v>0</v>
      </c>
      <c r="E18" s="27">
        <f t="shared" si="0"/>
        <v>62740597.359999999</v>
      </c>
      <c r="F18" s="28">
        <v>98666366.5</v>
      </c>
      <c r="G18" s="26">
        <f t="shared" si="1"/>
        <v>98666366.5</v>
      </c>
      <c r="H18" s="29">
        <f t="shared" si="2"/>
        <v>35925769.140000001</v>
      </c>
    </row>
    <row r="19" spans="2:8">
      <c r="B19" s="111" t="s">
        <v>44</v>
      </c>
      <c r="C19" s="26">
        <f>C20+C21+C22+C23+C24+C25</f>
        <v>81732652.929999992</v>
      </c>
      <c r="D19" s="28">
        <v>0</v>
      </c>
      <c r="E19" s="27">
        <f t="shared" si="0"/>
        <v>81732652.929999992</v>
      </c>
      <c r="F19" s="28">
        <f>F20+F21+F22+F23+F24+F25</f>
        <v>89610030.180000007</v>
      </c>
      <c r="G19" s="26">
        <f t="shared" si="1"/>
        <v>89610030.180000007</v>
      </c>
      <c r="H19" s="29">
        <f t="shared" si="2"/>
        <v>7877377.2500000149</v>
      </c>
    </row>
    <row r="20" spans="2:8">
      <c r="B20" s="111" t="s">
        <v>45</v>
      </c>
      <c r="C20" s="26">
        <v>42557205.619999997</v>
      </c>
      <c r="D20" s="28">
        <v>0</v>
      </c>
      <c r="E20" s="27">
        <f t="shared" si="0"/>
        <v>42557205.619999997</v>
      </c>
      <c r="F20" s="28">
        <v>46209531.57</v>
      </c>
      <c r="G20" s="26">
        <f t="shared" si="1"/>
        <v>46209531.57</v>
      </c>
      <c r="H20" s="29">
        <f t="shared" si="2"/>
        <v>3652325.950000003</v>
      </c>
    </row>
    <row r="21" spans="2:8">
      <c r="B21" s="111" t="s">
        <v>46</v>
      </c>
      <c r="C21" s="26">
        <v>7057483.7400000002</v>
      </c>
      <c r="D21" s="28">
        <v>0</v>
      </c>
      <c r="E21" s="27">
        <f t="shared" si="0"/>
        <v>7057483.7400000002</v>
      </c>
      <c r="F21" s="28">
        <v>9976276.0500000007</v>
      </c>
      <c r="G21" s="26">
        <f t="shared" si="1"/>
        <v>9976276.0500000007</v>
      </c>
      <c r="H21" s="29">
        <f t="shared" si="2"/>
        <v>2918792.3100000005</v>
      </c>
    </row>
    <row r="22" spans="2:8">
      <c r="B22" s="111" t="s">
        <v>47</v>
      </c>
      <c r="C22" s="26">
        <v>10670197.800000001</v>
      </c>
      <c r="D22" s="28">
        <v>0</v>
      </c>
      <c r="E22" s="27">
        <f t="shared" si="0"/>
        <v>10670197.800000001</v>
      </c>
      <c r="F22" s="28">
        <v>10745343.66</v>
      </c>
      <c r="G22" s="26">
        <f t="shared" si="1"/>
        <v>10745343.66</v>
      </c>
      <c r="H22" s="29">
        <f t="shared" si="2"/>
        <v>75145.859999999404</v>
      </c>
    </row>
    <row r="23" spans="2:8">
      <c r="B23" s="111" t="s">
        <v>48</v>
      </c>
      <c r="C23" s="26">
        <v>660238.30000000005</v>
      </c>
      <c r="D23" s="28">
        <v>0</v>
      </c>
      <c r="E23" s="27">
        <f t="shared" si="0"/>
        <v>660238.30000000005</v>
      </c>
      <c r="F23" s="28">
        <v>1062911.78</v>
      </c>
      <c r="G23" s="26">
        <f t="shared" si="1"/>
        <v>1062911.78</v>
      </c>
      <c r="H23" s="29">
        <f t="shared" si="2"/>
        <v>402673.48</v>
      </c>
    </row>
    <row r="24" spans="2:8">
      <c r="B24" s="111" t="s">
        <v>49</v>
      </c>
      <c r="C24" s="26">
        <v>18082313.469999999</v>
      </c>
      <c r="D24" s="28">
        <v>0</v>
      </c>
      <c r="E24" s="27">
        <f t="shared" si="0"/>
        <v>18082313.469999999</v>
      </c>
      <c r="F24" s="28">
        <v>17722941.710000001</v>
      </c>
      <c r="G24" s="26">
        <f t="shared" si="1"/>
        <v>17722941.710000001</v>
      </c>
      <c r="H24" s="29">
        <f t="shared" si="2"/>
        <v>-359371.75999999791</v>
      </c>
    </row>
    <row r="25" spans="2:8">
      <c r="B25" s="111" t="s">
        <v>50</v>
      </c>
      <c r="C25" s="26">
        <v>2705214</v>
      </c>
      <c r="D25" s="28">
        <v>0</v>
      </c>
      <c r="E25" s="27">
        <f t="shared" si="0"/>
        <v>2705214</v>
      </c>
      <c r="F25" s="28">
        <v>3893025.41</v>
      </c>
      <c r="G25" s="26">
        <f t="shared" si="1"/>
        <v>3893025.41</v>
      </c>
      <c r="H25" s="29">
        <f t="shared" si="2"/>
        <v>1187811.4100000001</v>
      </c>
    </row>
    <row r="26" spans="2:8">
      <c r="B26" s="117" t="s">
        <v>51</v>
      </c>
      <c r="C26" s="113">
        <f>SUM(C27+C32+C56)</f>
        <v>573613628.31999993</v>
      </c>
      <c r="D26" s="114">
        <f>SUM(D32)</f>
        <v>304706.82</v>
      </c>
      <c r="E26" s="115">
        <f t="shared" si="0"/>
        <v>573918335.13999999</v>
      </c>
      <c r="F26" s="114">
        <f>SUM(F27+F32+F56)</f>
        <v>613131683.96000004</v>
      </c>
      <c r="G26" s="113">
        <f t="shared" si="1"/>
        <v>613131683.96000004</v>
      </c>
      <c r="H26" s="116">
        <f t="shared" si="2"/>
        <v>39518055.640000105</v>
      </c>
    </row>
    <row r="27" spans="2:8" ht="24">
      <c r="B27" s="111" t="s">
        <v>52</v>
      </c>
      <c r="C27" s="26">
        <f>C28+C29+C30+C31</f>
        <v>37712342.839999996</v>
      </c>
      <c r="D27" s="28">
        <v>0</v>
      </c>
      <c r="E27" s="27">
        <f t="shared" si="0"/>
        <v>37712342.839999996</v>
      </c>
      <c r="F27" s="28">
        <f>F28+F29+F30+F31</f>
        <v>34707476.399999999</v>
      </c>
      <c r="G27" s="26">
        <f t="shared" si="1"/>
        <v>34707476.399999999</v>
      </c>
      <c r="H27" s="29">
        <f t="shared" si="2"/>
        <v>-3004866.4399999976</v>
      </c>
    </row>
    <row r="28" spans="2:8" ht="24">
      <c r="B28" s="111" t="s">
        <v>53</v>
      </c>
      <c r="C28" s="26">
        <v>4566433.9400000004</v>
      </c>
      <c r="D28" s="28">
        <v>0</v>
      </c>
      <c r="E28" s="27">
        <f t="shared" si="0"/>
        <v>4566433.9400000004</v>
      </c>
      <c r="F28" s="28">
        <v>4555722.2300000004</v>
      </c>
      <c r="G28" s="26">
        <f t="shared" si="1"/>
        <v>4555722.2300000004</v>
      </c>
      <c r="H28" s="29">
        <f t="shared" si="2"/>
        <v>-10711.709999999963</v>
      </c>
    </row>
    <row r="29" spans="2:8">
      <c r="B29" s="111" t="s">
        <v>54</v>
      </c>
      <c r="C29" s="26">
        <v>14768255.449999999</v>
      </c>
      <c r="D29" s="28">
        <v>0</v>
      </c>
      <c r="E29" s="27">
        <f t="shared" si="0"/>
        <v>14768255.449999999</v>
      </c>
      <c r="F29" s="28">
        <v>17815894.120000001</v>
      </c>
      <c r="G29" s="26">
        <f t="shared" si="1"/>
        <v>17815894.120000001</v>
      </c>
      <c r="H29" s="29">
        <f t="shared" si="2"/>
        <v>3047638.6700000018</v>
      </c>
    </row>
    <row r="30" spans="2:8" ht="24">
      <c r="B30" s="111" t="s">
        <v>55</v>
      </c>
      <c r="C30" s="26">
        <v>6550000.0099999998</v>
      </c>
      <c r="D30" s="28">
        <v>0</v>
      </c>
      <c r="E30" s="27">
        <f t="shared" si="0"/>
        <v>6550000.0099999998</v>
      </c>
      <c r="F30" s="28">
        <v>4968866.3099999996</v>
      </c>
      <c r="G30" s="26">
        <f t="shared" si="1"/>
        <v>4968866.3099999996</v>
      </c>
      <c r="H30" s="29">
        <f t="shared" si="2"/>
        <v>-1581133.7000000002</v>
      </c>
    </row>
    <row r="31" spans="2:8" ht="24">
      <c r="B31" s="111" t="s">
        <v>56</v>
      </c>
      <c r="C31" s="26">
        <v>11827653.439999999</v>
      </c>
      <c r="D31" s="28">
        <v>0</v>
      </c>
      <c r="E31" s="27">
        <f t="shared" si="0"/>
        <v>11827653.439999999</v>
      </c>
      <c r="F31" s="28">
        <v>7366993.7400000002</v>
      </c>
      <c r="G31" s="26">
        <f t="shared" si="1"/>
        <v>7366993.7400000002</v>
      </c>
      <c r="H31" s="29">
        <f t="shared" si="2"/>
        <v>-4460659.6999999993</v>
      </c>
    </row>
    <row r="32" spans="2:8">
      <c r="B32" s="111" t="s">
        <v>57</v>
      </c>
      <c r="C32" s="26">
        <f>SUM(C33:C55)</f>
        <v>534284037.11999989</v>
      </c>
      <c r="D32" s="28">
        <f>SUM(D33:D55)</f>
        <v>304706.82</v>
      </c>
      <c r="E32" s="27">
        <f t="shared" si="0"/>
        <v>534588743.93999988</v>
      </c>
      <c r="F32" s="28">
        <f>SUM(F33:F55)</f>
        <v>571755815.73000002</v>
      </c>
      <c r="G32" s="26">
        <f t="shared" si="1"/>
        <v>571755815.73000002</v>
      </c>
      <c r="H32" s="29">
        <f t="shared" si="2"/>
        <v>37471778.610000134</v>
      </c>
    </row>
    <row r="33" spans="2:8">
      <c r="B33" s="111" t="s">
        <v>58</v>
      </c>
      <c r="C33" s="26">
        <v>156787.79</v>
      </c>
      <c r="D33" s="28">
        <v>0</v>
      </c>
      <c r="E33" s="27">
        <f t="shared" si="0"/>
        <v>156787.79</v>
      </c>
      <c r="F33" s="28">
        <v>187023.12</v>
      </c>
      <c r="G33" s="26">
        <f t="shared" si="1"/>
        <v>187023.12</v>
      </c>
      <c r="H33" s="29">
        <f t="shared" si="2"/>
        <v>30235.329999999987</v>
      </c>
    </row>
    <row r="34" spans="2:8">
      <c r="B34" s="111" t="s">
        <v>59</v>
      </c>
      <c r="C34" s="26">
        <v>790344.34</v>
      </c>
      <c r="D34" s="28">
        <v>0</v>
      </c>
      <c r="E34" s="27">
        <f t="shared" si="0"/>
        <v>790344.34</v>
      </c>
      <c r="F34" s="28">
        <v>1069793.6299999999</v>
      </c>
      <c r="G34" s="26">
        <f t="shared" si="1"/>
        <v>1069793.6299999999</v>
      </c>
      <c r="H34" s="29">
        <f t="shared" si="2"/>
        <v>279449.28999999992</v>
      </c>
    </row>
    <row r="35" spans="2:8">
      <c r="B35" s="111" t="s">
        <v>60</v>
      </c>
      <c r="C35" s="26">
        <v>67169585.5</v>
      </c>
      <c r="D35" s="28">
        <v>0</v>
      </c>
      <c r="E35" s="27">
        <f t="shared" si="0"/>
        <v>67169585.5</v>
      </c>
      <c r="F35" s="28">
        <v>127742512.7</v>
      </c>
      <c r="G35" s="26">
        <f t="shared" si="1"/>
        <v>127742512.7</v>
      </c>
      <c r="H35" s="29">
        <f t="shared" si="2"/>
        <v>60572927.200000003</v>
      </c>
    </row>
    <row r="36" spans="2:8">
      <c r="B36" s="111" t="s">
        <v>61</v>
      </c>
      <c r="C36" s="26">
        <v>4858621.87</v>
      </c>
      <c r="D36" s="28">
        <v>0</v>
      </c>
      <c r="E36" s="27">
        <f t="shared" si="0"/>
        <v>4858621.87</v>
      </c>
      <c r="F36" s="28">
        <v>4317402.3</v>
      </c>
      <c r="G36" s="26">
        <f t="shared" si="1"/>
        <v>4317402.3</v>
      </c>
      <c r="H36" s="29">
        <f t="shared" si="2"/>
        <v>-541219.5700000003</v>
      </c>
    </row>
    <row r="37" spans="2:8">
      <c r="B37" s="111" t="s">
        <v>62</v>
      </c>
      <c r="C37" s="26">
        <v>309939</v>
      </c>
      <c r="D37" s="28">
        <v>0</v>
      </c>
      <c r="E37" s="27">
        <f t="shared" si="0"/>
        <v>309939</v>
      </c>
      <c r="F37" s="28">
        <v>788661.44</v>
      </c>
      <c r="G37" s="26">
        <f t="shared" si="1"/>
        <v>788661.44</v>
      </c>
      <c r="H37" s="29">
        <f t="shared" si="2"/>
        <v>478722.43999999994</v>
      </c>
    </row>
    <row r="38" spans="2:8">
      <c r="B38" s="111" t="s">
        <v>63</v>
      </c>
      <c r="C38" s="26">
        <v>79809.279999999999</v>
      </c>
      <c r="D38" s="28">
        <v>0</v>
      </c>
      <c r="E38" s="27">
        <f t="shared" si="0"/>
        <v>79809.279999999999</v>
      </c>
      <c r="F38" s="28">
        <v>117066.32</v>
      </c>
      <c r="G38" s="26">
        <f t="shared" si="1"/>
        <v>117066.32</v>
      </c>
      <c r="H38" s="29">
        <f t="shared" si="2"/>
        <v>37257.040000000008</v>
      </c>
    </row>
    <row r="39" spans="2:8">
      <c r="B39" s="111" t="s">
        <v>64</v>
      </c>
      <c r="C39" s="26">
        <v>3197212.48</v>
      </c>
      <c r="D39" s="28">
        <v>0</v>
      </c>
      <c r="E39" s="27">
        <f t="shared" si="0"/>
        <v>3197212.48</v>
      </c>
      <c r="F39" s="28">
        <v>3137489.46</v>
      </c>
      <c r="G39" s="26">
        <f t="shared" si="1"/>
        <v>3137489.46</v>
      </c>
      <c r="H39" s="29">
        <f t="shared" si="2"/>
        <v>-59723.020000000019</v>
      </c>
    </row>
    <row r="40" spans="2:8">
      <c r="B40" s="111" t="s">
        <v>65</v>
      </c>
      <c r="C40" s="26">
        <v>12245024.85</v>
      </c>
      <c r="D40" s="28">
        <v>0</v>
      </c>
      <c r="E40" s="27">
        <f t="shared" si="0"/>
        <v>12245024.85</v>
      </c>
      <c r="F40" s="28">
        <v>16930858.289999999</v>
      </c>
      <c r="G40" s="26">
        <f t="shared" si="1"/>
        <v>16930858.289999999</v>
      </c>
      <c r="H40" s="29">
        <f t="shared" si="2"/>
        <v>4685833.4399999995</v>
      </c>
    </row>
    <row r="41" spans="2:8" ht="24">
      <c r="B41" s="111" t="s">
        <v>66</v>
      </c>
      <c r="C41" s="26">
        <v>22431021.91</v>
      </c>
      <c r="D41" s="28">
        <v>0</v>
      </c>
      <c r="E41" s="27">
        <f t="shared" si="0"/>
        <v>22431021.91</v>
      </c>
      <c r="F41" s="28">
        <v>27133383.129999999</v>
      </c>
      <c r="G41" s="26">
        <f t="shared" si="1"/>
        <v>27133383.129999999</v>
      </c>
      <c r="H41" s="29">
        <f t="shared" si="2"/>
        <v>4702361.2199999988</v>
      </c>
    </row>
    <row r="42" spans="2:8" ht="24">
      <c r="B42" s="111" t="s">
        <v>67</v>
      </c>
      <c r="C42" s="26">
        <v>3710483.22</v>
      </c>
      <c r="D42" s="28">
        <v>0</v>
      </c>
      <c r="E42" s="27">
        <f t="shared" si="0"/>
        <v>3710483.22</v>
      </c>
      <c r="F42" s="28">
        <v>4383681.8499999996</v>
      </c>
      <c r="G42" s="26">
        <f t="shared" si="1"/>
        <v>4383681.8499999996</v>
      </c>
      <c r="H42" s="29">
        <f t="shared" si="2"/>
        <v>673198.62999999942</v>
      </c>
    </row>
    <row r="43" spans="2:8" ht="24">
      <c r="B43" s="111" t="s">
        <v>68</v>
      </c>
      <c r="C43" s="26">
        <v>17680149.710000001</v>
      </c>
      <c r="D43" s="28">
        <v>0</v>
      </c>
      <c r="E43" s="27">
        <f t="shared" si="0"/>
        <v>17680149.710000001</v>
      </c>
      <c r="F43" s="28">
        <v>16820368.890000001</v>
      </c>
      <c r="G43" s="26">
        <f t="shared" si="1"/>
        <v>16820368.890000001</v>
      </c>
      <c r="H43" s="29">
        <f t="shared" si="2"/>
        <v>-859780.8200000003</v>
      </c>
    </row>
    <row r="44" spans="2:8">
      <c r="B44" s="111" t="s">
        <v>69</v>
      </c>
      <c r="C44" s="26">
        <v>1560571.1</v>
      </c>
      <c r="D44" s="28">
        <v>0</v>
      </c>
      <c r="E44" s="27">
        <f t="shared" si="0"/>
        <v>1560571.1</v>
      </c>
      <c r="F44" s="28">
        <v>909213.64</v>
      </c>
      <c r="G44" s="26">
        <f t="shared" si="1"/>
        <v>909213.64</v>
      </c>
      <c r="H44" s="29">
        <f t="shared" si="2"/>
        <v>-651357.46000000008</v>
      </c>
    </row>
    <row r="45" spans="2:8">
      <c r="B45" s="111" t="s">
        <v>70</v>
      </c>
      <c r="C45" s="26">
        <v>15041552.710000001</v>
      </c>
      <c r="D45" s="28">
        <v>0</v>
      </c>
      <c r="E45" s="27">
        <f t="shared" si="0"/>
        <v>15041552.710000001</v>
      </c>
      <c r="F45" s="28">
        <v>16060541.07</v>
      </c>
      <c r="G45" s="26">
        <f t="shared" si="1"/>
        <v>16060541.07</v>
      </c>
      <c r="H45" s="29">
        <f t="shared" si="2"/>
        <v>1018988.3599999994</v>
      </c>
    </row>
    <row r="46" spans="2:8">
      <c r="B46" s="111" t="s">
        <v>71</v>
      </c>
      <c r="C46" s="26">
        <v>369250</v>
      </c>
      <c r="D46" s="28">
        <v>0</v>
      </c>
      <c r="E46" s="27">
        <f t="shared" si="0"/>
        <v>369250</v>
      </c>
      <c r="F46" s="28">
        <v>136084</v>
      </c>
      <c r="G46" s="26">
        <f t="shared" si="1"/>
        <v>136084</v>
      </c>
      <c r="H46" s="29">
        <f t="shared" si="2"/>
        <v>-233166</v>
      </c>
    </row>
    <row r="47" spans="2:8">
      <c r="B47" s="111" t="s">
        <v>72</v>
      </c>
      <c r="C47" s="26">
        <v>315618788.53999996</v>
      </c>
      <c r="D47" s="28">
        <v>0</v>
      </c>
      <c r="E47" s="27">
        <f t="shared" si="0"/>
        <v>315618788.53999996</v>
      </c>
      <c r="F47" s="28">
        <v>284111449.33000004</v>
      </c>
      <c r="G47" s="26">
        <f t="shared" si="1"/>
        <v>284111449.33000004</v>
      </c>
      <c r="H47" s="29">
        <f t="shared" si="2"/>
        <v>-31507339.209999919</v>
      </c>
    </row>
    <row r="48" spans="2:8" ht="24">
      <c r="B48" s="111" t="s">
        <v>73</v>
      </c>
      <c r="C48" s="26">
        <v>7272567.4299999997</v>
      </c>
      <c r="D48" s="28">
        <v>0</v>
      </c>
      <c r="E48" s="27">
        <f t="shared" si="0"/>
        <v>7272567.4299999997</v>
      </c>
      <c r="F48" s="28">
        <v>9016903.6199999992</v>
      </c>
      <c r="G48" s="26">
        <f t="shared" si="1"/>
        <v>9016903.6199999992</v>
      </c>
      <c r="H48" s="29">
        <f t="shared" si="2"/>
        <v>1744336.1899999995</v>
      </c>
    </row>
    <row r="49" spans="2:8">
      <c r="B49" s="111" t="s">
        <v>74</v>
      </c>
      <c r="C49" s="26">
        <v>8633055.8300000001</v>
      </c>
      <c r="D49" s="28">
        <v>0</v>
      </c>
      <c r="E49" s="27">
        <f t="shared" si="0"/>
        <v>8633055.8300000001</v>
      </c>
      <c r="F49" s="28">
        <v>8769895.3000000007</v>
      </c>
      <c r="G49" s="26">
        <f t="shared" si="1"/>
        <v>8769895.3000000007</v>
      </c>
      <c r="H49" s="29">
        <f t="shared" si="2"/>
        <v>136839.47000000067</v>
      </c>
    </row>
    <row r="50" spans="2:8">
      <c r="B50" s="111" t="s">
        <v>75</v>
      </c>
      <c r="C50" s="26">
        <v>7403444.9000000004</v>
      </c>
      <c r="D50" s="28">
        <v>0</v>
      </c>
      <c r="E50" s="27">
        <f t="shared" si="0"/>
        <v>7403444.9000000004</v>
      </c>
      <c r="F50" s="28">
        <v>7957533.7999999998</v>
      </c>
      <c r="G50" s="26">
        <f t="shared" si="1"/>
        <v>7957533.7999999998</v>
      </c>
      <c r="H50" s="29">
        <f t="shared" si="2"/>
        <v>554088.89999999944</v>
      </c>
    </row>
    <row r="51" spans="2:8" ht="24">
      <c r="B51" s="111" t="s">
        <v>76</v>
      </c>
      <c r="C51" s="26">
        <v>723769.79</v>
      </c>
      <c r="D51" s="28">
        <v>0</v>
      </c>
      <c r="E51" s="27">
        <f t="shared" si="0"/>
        <v>723769.79</v>
      </c>
      <c r="F51" s="28">
        <v>776547.23</v>
      </c>
      <c r="G51" s="26">
        <f t="shared" si="1"/>
        <v>776547.23</v>
      </c>
      <c r="H51" s="29">
        <f t="shared" si="2"/>
        <v>52777.439999999944</v>
      </c>
    </row>
    <row r="52" spans="2:8">
      <c r="B52" s="111" t="s">
        <v>77</v>
      </c>
      <c r="C52" s="26">
        <v>0</v>
      </c>
      <c r="D52" s="28">
        <v>304706.82</v>
      </c>
      <c r="E52" s="27">
        <f t="shared" si="0"/>
        <v>304706.82</v>
      </c>
      <c r="F52" s="28">
        <v>304706.82</v>
      </c>
      <c r="G52" s="26">
        <f t="shared" si="1"/>
        <v>304706.82</v>
      </c>
      <c r="H52" s="29">
        <f t="shared" si="2"/>
        <v>304706.82</v>
      </c>
    </row>
    <row r="53" spans="2:8">
      <c r="B53" s="111" t="s">
        <v>78</v>
      </c>
      <c r="C53" s="26">
        <v>13598728.029999999</v>
      </c>
      <c r="D53" s="28">
        <v>0</v>
      </c>
      <c r="E53" s="27">
        <f t="shared" si="0"/>
        <v>13598728.029999999</v>
      </c>
      <c r="F53" s="28">
        <v>13672701.390000001</v>
      </c>
      <c r="G53" s="26">
        <f t="shared" si="1"/>
        <v>13672701.390000001</v>
      </c>
      <c r="H53" s="29">
        <f t="shared" si="2"/>
        <v>73973.360000001267</v>
      </c>
    </row>
    <row r="54" spans="2:8">
      <c r="B54" s="111" t="s">
        <v>79</v>
      </c>
      <c r="C54" s="26">
        <v>24902420.07</v>
      </c>
      <c r="D54" s="28">
        <v>0</v>
      </c>
      <c r="E54" s="27">
        <f t="shared" si="0"/>
        <v>24902420.07</v>
      </c>
      <c r="F54" s="28">
        <v>22589547</v>
      </c>
      <c r="G54" s="26">
        <f t="shared" si="1"/>
        <v>22589547</v>
      </c>
      <c r="H54" s="29">
        <f t="shared" si="2"/>
        <v>-2312873.0700000003</v>
      </c>
    </row>
    <row r="55" spans="2:8">
      <c r="B55" s="111" t="s">
        <v>80</v>
      </c>
      <c r="C55" s="26">
        <v>6530908.7699999996</v>
      </c>
      <c r="D55" s="28">
        <v>0</v>
      </c>
      <c r="E55" s="27">
        <f t="shared" si="0"/>
        <v>6530908.7699999996</v>
      </c>
      <c r="F55" s="28">
        <v>4822451.4000000004</v>
      </c>
      <c r="G55" s="26">
        <f t="shared" si="1"/>
        <v>4822451.4000000004</v>
      </c>
      <c r="H55" s="29">
        <f t="shared" si="2"/>
        <v>-1708457.3699999992</v>
      </c>
    </row>
    <row r="56" spans="2:8">
      <c r="B56" s="111" t="s">
        <v>81</v>
      </c>
      <c r="C56" s="26">
        <f>SUM(C57)</f>
        <v>1617248.36</v>
      </c>
      <c r="D56" s="28">
        <v>0</v>
      </c>
      <c r="E56" s="27">
        <f t="shared" si="0"/>
        <v>1617248.36</v>
      </c>
      <c r="F56" s="28">
        <f>SUM(F57)</f>
        <v>6668391.8300000001</v>
      </c>
      <c r="G56" s="26">
        <f t="shared" si="1"/>
        <v>6668391.8300000001</v>
      </c>
      <c r="H56" s="29">
        <f t="shared" si="2"/>
        <v>5051143.47</v>
      </c>
    </row>
    <row r="57" spans="2:8">
      <c r="B57" s="111" t="s">
        <v>82</v>
      </c>
      <c r="C57" s="26">
        <v>1617248.36</v>
      </c>
      <c r="D57" s="28">
        <v>0</v>
      </c>
      <c r="E57" s="27">
        <f t="shared" si="0"/>
        <v>1617248.36</v>
      </c>
      <c r="F57" s="28">
        <v>6668391.8300000001</v>
      </c>
      <c r="G57" s="26">
        <f t="shared" si="1"/>
        <v>6668391.8300000001</v>
      </c>
      <c r="H57" s="29">
        <f t="shared" si="2"/>
        <v>5051143.47</v>
      </c>
    </row>
    <row r="58" spans="2:8">
      <c r="B58" s="117" t="s">
        <v>83</v>
      </c>
      <c r="C58" s="113">
        <f>SUM(C59)</f>
        <v>67722474.140000001</v>
      </c>
      <c r="D58" s="114">
        <v>0</v>
      </c>
      <c r="E58" s="115">
        <f t="shared" si="0"/>
        <v>67722474.140000001</v>
      </c>
      <c r="F58" s="114">
        <f>SUM(F59)</f>
        <v>51930615.990000002</v>
      </c>
      <c r="G58" s="113">
        <f t="shared" si="1"/>
        <v>51930615.990000002</v>
      </c>
      <c r="H58" s="116">
        <f t="shared" si="2"/>
        <v>-15791858.149999999</v>
      </c>
    </row>
    <row r="59" spans="2:8">
      <c r="B59" s="111" t="s">
        <v>84</v>
      </c>
      <c r="C59" s="26">
        <f>SUM(C60:C63)</f>
        <v>67722474.140000001</v>
      </c>
      <c r="D59" s="28">
        <v>0</v>
      </c>
      <c r="E59" s="27">
        <f t="shared" si="0"/>
        <v>67722474.140000001</v>
      </c>
      <c r="F59" s="28">
        <f>SUM(F60:F63)</f>
        <v>51930615.990000002</v>
      </c>
      <c r="G59" s="26">
        <f t="shared" si="1"/>
        <v>51930615.990000002</v>
      </c>
      <c r="H59" s="29">
        <f t="shared" si="2"/>
        <v>-15791858.149999999</v>
      </c>
    </row>
    <row r="60" spans="2:8">
      <c r="B60" s="111" t="s">
        <v>85</v>
      </c>
      <c r="C60" s="26">
        <v>19767970.469999999</v>
      </c>
      <c r="D60" s="28">
        <v>0</v>
      </c>
      <c r="E60" s="27">
        <f t="shared" si="0"/>
        <v>19767970.469999999</v>
      </c>
      <c r="F60" s="28">
        <v>10639446.73</v>
      </c>
      <c r="G60" s="26">
        <f t="shared" si="1"/>
        <v>10639446.73</v>
      </c>
      <c r="H60" s="29">
        <f t="shared" si="2"/>
        <v>-9128523.7399999984</v>
      </c>
    </row>
    <row r="61" spans="2:8">
      <c r="B61" s="111" t="s">
        <v>86</v>
      </c>
      <c r="C61" s="26">
        <v>46543022.810000002</v>
      </c>
      <c r="D61" s="28">
        <v>0</v>
      </c>
      <c r="E61" s="27">
        <f t="shared" si="0"/>
        <v>46543022.810000002</v>
      </c>
      <c r="F61" s="28">
        <v>40737117.640000001</v>
      </c>
      <c r="G61" s="26">
        <f t="shared" si="1"/>
        <v>40737117.640000001</v>
      </c>
      <c r="H61" s="29">
        <f t="shared" si="2"/>
        <v>-5805905.1700000018</v>
      </c>
    </row>
    <row r="62" spans="2:8">
      <c r="B62" s="111" t="s">
        <v>87</v>
      </c>
      <c r="C62" s="26">
        <v>641926.37</v>
      </c>
      <c r="D62" s="28">
        <v>0</v>
      </c>
      <c r="E62" s="27">
        <f t="shared" si="0"/>
        <v>641926.37</v>
      </c>
      <c r="F62" s="28">
        <v>518417.54</v>
      </c>
      <c r="G62" s="26">
        <f>F62</f>
        <v>518417.54</v>
      </c>
      <c r="H62" s="29">
        <f t="shared" si="2"/>
        <v>-123508.83000000002</v>
      </c>
    </row>
    <row r="63" spans="2:8">
      <c r="B63" s="111" t="s">
        <v>88</v>
      </c>
      <c r="C63" s="26">
        <v>769554.49</v>
      </c>
      <c r="D63" s="28">
        <v>0</v>
      </c>
      <c r="E63" s="27">
        <f t="shared" si="0"/>
        <v>769554.49</v>
      </c>
      <c r="F63" s="28">
        <v>35634.080000000002</v>
      </c>
      <c r="G63" s="26">
        <f>F63</f>
        <v>35634.080000000002</v>
      </c>
      <c r="H63" s="29">
        <f t="shared" si="2"/>
        <v>-733920.41</v>
      </c>
    </row>
    <row r="64" spans="2:8">
      <c r="B64" s="117" t="s">
        <v>89</v>
      </c>
      <c r="C64" s="113">
        <f>SUM(C65+C69+C73)</f>
        <v>178624906.04000002</v>
      </c>
      <c r="D64" s="114">
        <f>SUM(D65)</f>
        <v>1013809.8</v>
      </c>
      <c r="E64" s="115">
        <f t="shared" si="0"/>
        <v>179638715.84000003</v>
      </c>
      <c r="F64" s="114">
        <f>SUM(F65+F69+F73)</f>
        <v>231544235.31</v>
      </c>
      <c r="G64" s="113">
        <f>F64</f>
        <v>231544235.31</v>
      </c>
      <c r="H64" s="116">
        <f t="shared" si="2"/>
        <v>52919329.269999981</v>
      </c>
    </row>
    <row r="65" spans="2:8">
      <c r="B65" s="111" t="s">
        <v>90</v>
      </c>
      <c r="C65" s="26">
        <f>SUM(C66)</f>
        <v>144531956.08000001</v>
      </c>
      <c r="D65" s="28">
        <f>SUM(D66)</f>
        <v>1013809.8</v>
      </c>
      <c r="E65" s="27">
        <f t="shared" si="0"/>
        <v>145545765.88000003</v>
      </c>
      <c r="F65" s="28">
        <f>SUM(F66)</f>
        <v>181451899.14000002</v>
      </c>
      <c r="G65" s="26">
        <f>F65</f>
        <v>181451899.14000002</v>
      </c>
      <c r="H65" s="29">
        <f t="shared" si="2"/>
        <v>36919943.060000002</v>
      </c>
    </row>
    <row r="66" spans="2:8">
      <c r="B66" s="111" t="s">
        <v>91</v>
      </c>
      <c r="C66" s="26">
        <f>SUM(C67:C68)</f>
        <v>144531956.08000001</v>
      </c>
      <c r="D66" s="28">
        <f>SUM(D67:D68)</f>
        <v>1013809.8</v>
      </c>
      <c r="E66" s="27">
        <f t="shared" si="0"/>
        <v>145545765.88000003</v>
      </c>
      <c r="F66" s="26">
        <f>SUM(F67:F68)</f>
        <v>181451899.14000002</v>
      </c>
      <c r="G66" s="26">
        <f t="shared" ref="G66:G91" si="3">F66</f>
        <v>181451899.14000002</v>
      </c>
      <c r="H66" s="29">
        <f t="shared" si="2"/>
        <v>36919943.060000002</v>
      </c>
    </row>
    <row r="67" spans="2:8">
      <c r="B67" s="111" t="s">
        <v>92</v>
      </c>
      <c r="C67" s="26">
        <v>144531956.08000001</v>
      </c>
      <c r="D67" s="28">
        <v>0</v>
      </c>
      <c r="E67" s="27">
        <f t="shared" si="0"/>
        <v>144531956.08000001</v>
      </c>
      <c r="F67" s="28">
        <v>180438089.34</v>
      </c>
      <c r="G67" s="26">
        <f t="shared" si="3"/>
        <v>180438089.34</v>
      </c>
      <c r="H67" s="29">
        <f t="shared" si="2"/>
        <v>35906133.25999999</v>
      </c>
    </row>
    <row r="68" spans="2:8">
      <c r="B68" s="111" t="s">
        <v>93</v>
      </c>
      <c r="C68" s="26">
        <v>0</v>
      </c>
      <c r="D68" s="28">
        <v>1013809.8</v>
      </c>
      <c r="E68" s="27">
        <f t="shared" si="0"/>
        <v>1013809.8</v>
      </c>
      <c r="F68" s="28">
        <v>1013809.8</v>
      </c>
      <c r="G68" s="26">
        <f t="shared" si="3"/>
        <v>1013809.8</v>
      </c>
      <c r="H68" s="29">
        <f t="shared" si="2"/>
        <v>1013809.8</v>
      </c>
    </row>
    <row r="69" spans="2:8">
      <c r="B69" s="111" t="s">
        <v>94</v>
      </c>
      <c r="C69" s="26">
        <f>SUM(C70:C72)</f>
        <v>26983028.600000001</v>
      </c>
      <c r="D69" s="28">
        <v>0</v>
      </c>
      <c r="E69" s="27">
        <f t="shared" si="0"/>
        <v>26983028.600000001</v>
      </c>
      <c r="F69" s="28">
        <f>SUM(F70:F72)</f>
        <v>42110934.859999999</v>
      </c>
      <c r="G69" s="26">
        <f t="shared" si="3"/>
        <v>42110934.859999999</v>
      </c>
      <c r="H69" s="29">
        <f t="shared" si="2"/>
        <v>15127906.259999998</v>
      </c>
    </row>
    <row r="70" spans="2:8">
      <c r="B70" s="111" t="s">
        <v>43</v>
      </c>
      <c r="C70" s="26">
        <v>8168178.2999999998</v>
      </c>
      <c r="D70" s="28">
        <v>0</v>
      </c>
      <c r="E70" s="27">
        <f t="shared" si="0"/>
        <v>8168178.2999999998</v>
      </c>
      <c r="F70" s="28">
        <v>12969785.67</v>
      </c>
      <c r="G70" s="26">
        <f t="shared" si="3"/>
        <v>12969785.67</v>
      </c>
      <c r="H70" s="29">
        <f t="shared" si="2"/>
        <v>4801607.37</v>
      </c>
    </row>
    <row r="71" spans="2:8">
      <c r="B71" s="111" t="s">
        <v>95</v>
      </c>
      <c r="C71" s="26">
        <v>18407564.370000001</v>
      </c>
      <c r="D71" s="28">
        <v>0</v>
      </c>
      <c r="E71" s="27">
        <f t="shared" si="0"/>
        <v>18407564.370000001</v>
      </c>
      <c r="F71" s="28">
        <v>28850180.02</v>
      </c>
      <c r="G71" s="26">
        <f t="shared" si="3"/>
        <v>28850180.02</v>
      </c>
      <c r="H71" s="29">
        <f t="shared" si="2"/>
        <v>10442615.649999999</v>
      </c>
    </row>
    <row r="72" spans="2:8">
      <c r="B72" s="111" t="s">
        <v>96</v>
      </c>
      <c r="C72" s="26">
        <v>407285.93</v>
      </c>
      <c r="D72" s="28">
        <v>0</v>
      </c>
      <c r="E72" s="27">
        <f t="shared" si="0"/>
        <v>407285.93</v>
      </c>
      <c r="F72" s="28">
        <v>290969.17</v>
      </c>
      <c r="G72" s="26">
        <f t="shared" si="3"/>
        <v>290969.17</v>
      </c>
      <c r="H72" s="29">
        <f t="shared" si="2"/>
        <v>-116316.76000000001</v>
      </c>
    </row>
    <row r="73" spans="2:8">
      <c r="B73" s="111" t="s">
        <v>97</v>
      </c>
      <c r="C73" s="26">
        <f>SUM(C74)</f>
        <v>7109921.3600000003</v>
      </c>
      <c r="D73" s="28">
        <v>0</v>
      </c>
      <c r="E73" s="27">
        <f t="shared" si="0"/>
        <v>7109921.3600000003</v>
      </c>
      <c r="F73" s="28">
        <f>SUM(F74)</f>
        <v>7981401.3099999996</v>
      </c>
      <c r="G73" s="26">
        <f t="shared" si="3"/>
        <v>7981401.3099999996</v>
      </c>
      <c r="H73" s="29">
        <f t="shared" si="2"/>
        <v>871479.94999999925</v>
      </c>
    </row>
    <row r="74" spans="2:8">
      <c r="B74" s="111" t="s">
        <v>98</v>
      </c>
      <c r="C74" s="26">
        <v>7109921.3600000003</v>
      </c>
      <c r="D74" s="28">
        <v>0</v>
      </c>
      <c r="E74" s="27">
        <f t="shared" si="0"/>
        <v>7109921.3600000003</v>
      </c>
      <c r="F74" s="28">
        <v>7981401.3099999996</v>
      </c>
      <c r="G74" s="26">
        <f t="shared" si="3"/>
        <v>7981401.3099999996</v>
      </c>
      <c r="H74" s="29">
        <f t="shared" si="2"/>
        <v>871479.94999999925</v>
      </c>
    </row>
    <row r="75" spans="2:8">
      <c r="B75" s="117" t="s">
        <v>99</v>
      </c>
      <c r="C75" s="113">
        <f>SUM(C76:C88)</f>
        <v>2061145628.6300004</v>
      </c>
      <c r="D75" s="114">
        <f>SUM(D76:D88)</f>
        <v>10860971.52</v>
      </c>
      <c r="E75" s="115">
        <f t="shared" si="0"/>
        <v>2072006600.1500003</v>
      </c>
      <c r="F75" s="114">
        <f>SUM(F76:F88)</f>
        <v>2241685786.79</v>
      </c>
      <c r="G75" s="113">
        <f t="shared" si="3"/>
        <v>2241685786.79</v>
      </c>
      <c r="H75" s="116">
        <f t="shared" si="2"/>
        <v>180540158.15999961</v>
      </c>
    </row>
    <row r="76" spans="2:8">
      <c r="B76" s="111" t="s">
        <v>100</v>
      </c>
      <c r="C76" s="26">
        <v>994796388.77999997</v>
      </c>
      <c r="D76" s="28">
        <v>0</v>
      </c>
      <c r="E76" s="27">
        <f t="shared" si="0"/>
        <v>994796388.77999997</v>
      </c>
      <c r="F76" s="28">
        <v>1054869950.49</v>
      </c>
      <c r="G76" s="26">
        <f t="shared" si="3"/>
        <v>1054869950.49</v>
      </c>
      <c r="H76" s="29">
        <f t="shared" si="2"/>
        <v>60073561.710000038</v>
      </c>
    </row>
    <row r="77" spans="2:8">
      <c r="B77" s="111" t="s">
        <v>101</v>
      </c>
      <c r="C77" s="26">
        <v>282756484.51999998</v>
      </c>
      <c r="D77" s="28">
        <v>0</v>
      </c>
      <c r="E77" s="27">
        <f t="shared" si="0"/>
        <v>282756484.51999998</v>
      </c>
      <c r="F77" s="28">
        <v>296279410.53000003</v>
      </c>
      <c r="G77" s="26">
        <f t="shared" si="3"/>
        <v>296279410.53000003</v>
      </c>
      <c r="H77" s="29">
        <f t="shared" si="2"/>
        <v>13522926.01000005</v>
      </c>
    </row>
    <row r="78" spans="2:8">
      <c r="B78" s="111" t="s">
        <v>102</v>
      </c>
      <c r="C78" s="26">
        <v>20260.89</v>
      </c>
      <c r="D78" s="28">
        <v>0</v>
      </c>
      <c r="E78" s="27">
        <f t="shared" si="0"/>
        <v>20260.89</v>
      </c>
      <c r="F78" s="28">
        <v>26826.57</v>
      </c>
      <c r="G78" s="26">
        <f t="shared" si="3"/>
        <v>26826.57</v>
      </c>
      <c r="H78" s="29">
        <f t="shared" si="2"/>
        <v>6565.68</v>
      </c>
    </row>
    <row r="79" spans="2:8">
      <c r="B79" s="111" t="s">
        <v>103</v>
      </c>
      <c r="C79" s="26">
        <v>23728523.920000002</v>
      </c>
      <c r="D79" s="28">
        <v>0</v>
      </c>
      <c r="E79" s="27">
        <f t="shared" si="0"/>
        <v>23728523.920000002</v>
      </c>
      <c r="F79" s="28">
        <v>27987614.219999999</v>
      </c>
      <c r="G79" s="26">
        <f t="shared" si="3"/>
        <v>27987614.219999999</v>
      </c>
      <c r="H79" s="29">
        <f t="shared" si="2"/>
        <v>4259090.299999997</v>
      </c>
    </row>
    <row r="80" spans="2:8">
      <c r="B80" s="111" t="s">
        <v>104</v>
      </c>
      <c r="C80" s="26">
        <v>17584083.710000001</v>
      </c>
      <c r="D80" s="28">
        <v>0</v>
      </c>
      <c r="E80" s="27">
        <f t="shared" si="0"/>
        <v>17584083.710000001</v>
      </c>
      <c r="F80" s="28">
        <v>18903935.23</v>
      </c>
      <c r="G80" s="26">
        <f t="shared" si="3"/>
        <v>18903935.23</v>
      </c>
      <c r="H80" s="29">
        <f t="shared" si="2"/>
        <v>1319851.5199999996</v>
      </c>
    </row>
    <row r="81" spans="2:8">
      <c r="B81" s="111" t="s">
        <v>105</v>
      </c>
      <c r="C81" s="26"/>
      <c r="D81" s="28">
        <v>4979007.26</v>
      </c>
      <c r="E81" s="27">
        <f t="shared" si="0"/>
        <v>4979007.26</v>
      </c>
      <c r="F81" s="28">
        <v>4979007.26</v>
      </c>
      <c r="G81" s="26">
        <f t="shared" si="3"/>
        <v>4979007.26</v>
      </c>
      <c r="H81" s="29">
        <f t="shared" si="2"/>
        <v>4979007.26</v>
      </c>
    </row>
    <row r="82" spans="2:8" ht="24">
      <c r="B82" s="111" t="s">
        <v>106</v>
      </c>
      <c r="C82" s="26">
        <v>239958667.18000001</v>
      </c>
      <c r="D82" s="28">
        <v>0</v>
      </c>
      <c r="E82" s="27">
        <f t="shared" si="0"/>
        <v>239958667.18000001</v>
      </c>
      <c r="F82" s="28">
        <v>261142405.86000001</v>
      </c>
      <c r="G82" s="26">
        <f t="shared" si="3"/>
        <v>261142405.86000001</v>
      </c>
      <c r="H82" s="29">
        <f t="shared" si="2"/>
        <v>21183738.680000007</v>
      </c>
    </row>
    <row r="83" spans="2:8">
      <c r="B83" s="111" t="s">
        <v>107</v>
      </c>
      <c r="C83" s="26">
        <v>201084361.43000001</v>
      </c>
      <c r="D83" s="28">
        <v>0</v>
      </c>
      <c r="E83" s="27">
        <f t="shared" si="0"/>
        <v>201084361.43000001</v>
      </c>
      <c r="F83" s="28">
        <v>190771556</v>
      </c>
      <c r="G83" s="26">
        <f t="shared" si="3"/>
        <v>190771556</v>
      </c>
      <c r="H83" s="29">
        <f t="shared" si="2"/>
        <v>-10312805.430000007</v>
      </c>
    </row>
    <row r="84" spans="2:8">
      <c r="B84" s="111" t="s">
        <v>108</v>
      </c>
      <c r="C84" s="26">
        <v>68255179.900000006</v>
      </c>
      <c r="D84" s="28">
        <v>0</v>
      </c>
      <c r="E84" s="27">
        <f t="shared" si="0"/>
        <v>68255179.900000006</v>
      </c>
      <c r="F84" s="28">
        <v>46174080.5</v>
      </c>
      <c r="G84" s="26">
        <f t="shared" si="3"/>
        <v>46174080.5</v>
      </c>
      <c r="H84" s="29">
        <f t="shared" si="2"/>
        <v>-22081099.400000006</v>
      </c>
    </row>
    <row r="85" spans="2:8">
      <c r="B85" s="111" t="s">
        <v>109</v>
      </c>
      <c r="C85" s="26">
        <v>63114995.299999997</v>
      </c>
      <c r="D85" s="28">
        <v>0</v>
      </c>
      <c r="E85" s="27">
        <f t="shared" si="0"/>
        <v>63114995.299999997</v>
      </c>
      <c r="F85" s="28">
        <v>93852475.870000005</v>
      </c>
      <c r="G85" s="26">
        <f t="shared" si="3"/>
        <v>93852475.870000005</v>
      </c>
      <c r="H85" s="29">
        <f t="shared" si="2"/>
        <v>30737480.570000008</v>
      </c>
    </row>
    <row r="86" spans="2:8" ht="24">
      <c r="B86" s="111" t="s">
        <v>110</v>
      </c>
      <c r="C86" s="26">
        <v>0</v>
      </c>
      <c r="D86" s="28">
        <v>2585769</v>
      </c>
      <c r="E86" s="27">
        <f t="shared" si="0"/>
        <v>2585769</v>
      </c>
      <c r="F86" s="28">
        <f>E86</f>
        <v>2585769</v>
      </c>
      <c r="G86" s="26">
        <f t="shared" si="3"/>
        <v>2585769</v>
      </c>
      <c r="H86" s="29">
        <f t="shared" si="2"/>
        <v>2585769</v>
      </c>
    </row>
    <row r="87" spans="2:8">
      <c r="B87" s="111" t="s">
        <v>111</v>
      </c>
      <c r="C87" s="26">
        <v>169846683</v>
      </c>
      <c r="D87" s="28">
        <v>0</v>
      </c>
      <c r="E87" s="27">
        <f t="shared" si="0"/>
        <v>169846683</v>
      </c>
      <c r="F87" s="28">
        <v>240816560</v>
      </c>
      <c r="G87" s="26">
        <f t="shared" si="3"/>
        <v>240816560</v>
      </c>
      <c r="H87" s="29">
        <f t="shared" si="2"/>
        <v>70969877</v>
      </c>
    </row>
    <row r="88" spans="2:8">
      <c r="B88" s="111" t="s">
        <v>112</v>
      </c>
      <c r="C88" s="26">
        <v>0</v>
      </c>
      <c r="D88" s="28">
        <v>3296195.26</v>
      </c>
      <c r="E88" s="27">
        <f t="shared" si="0"/>
        <v>3296195.26</v>
      </c>
      <c r="F88" s="28">
        <v>3296195.26</v>
      </c>
      <c r="G88" s="26">
        <f t="shared" si="3"/>
        <v>3296195.26</v>
      </c>
      <c r="H88" s="29">
        <f t="shared" si="2"/>
        <v>3296195.26</v>
      </c>
    </row>
    <row r="89" spans="2:8">
      <c r="B89" s="117" t="s">
        <v>113</v>
      </c>
      <c r="C89" s="113">
        <f>SUM(C90:C91)</f>
        <v>1239986095.96</v>
      </c>
      <c r="D89" s="113">
        <f>SUM(D90:D91)</f>
        <v>0</v>
      </c>
      <c r="E89" s="115">
        <f t="shared" si="0"/>
        <v>1239986095.96</v>
      </c>
      <c r="F89" s="114">
        <f>SUM(F90:F91)</f>
        <v>1272775313.8399999</v>
      </c>
      <c r="G89" s="113">
        <f t="shared" si="3"/>
        <v>1272775313.8399999</v>
      </c>
      <c r="H89" s="116">
        <f t="shared" si="2"/>
        <v>32789217.879999876</v>
      </c>
    </row>
    <row r="90" spans="2:8">
      <c r="B90" s="111" t="s">
        <v>114</v>
      </c>
      <c r="C90" s="26">
        <v>229578292</v>
      </c>
      <c r="D90" s="28">
        <v>0</v>
      </c>
      <c r="E90" s="27">
        <f t="shared" si="0"/>
        <v>229578292</v>
      </c>
      <c r="F90" s="28">
        <v>229578292.16999999</v>
      </c>
      <c r="G90" s="26">
        <f t="shared" si="3"/>
        <v>229578292.16999999</v>
      </c>
      <c r="H90" s="29">
        <f t="shared" si="2"/>
        <v>0.16999998688697815</v>
      </c>
    </row>
    <row r="91" spans="2:8" ht="24">
      <c r="B91" s="111" t="s">
        <v>115</v>
      </c>
      <c r="C91" s="26">
        <v>1010407803.96</v>
      </c>
      <c r="D91" s="28">
        <v>0</v>
      </c>
      <c r="E91" s="27">
        <f t="shared" si="0"/>
        <v>1010407803.96</v>
      </c>
      <c r="F91" s="28">
        <v>1043197021.67</v>
      </c>
      <c r="G91" s="26">
        <f t="shared" si="3"/>
        <v>1043197021.67</v>
      </c>
      <c r="H91" s="29">
        <f t="shared" si="2"/>
        <v>32789217.709999919</v>
      </c>
    </row>
    <row r="92" spans="2:8">
      <c r="B92" s="117" t="s">
        <v>116</v>
      </c>
      <c r="C92" s="113">
        <f>SUM(C93:C93)</f>
        <v>0</v>
      </c>
      <c r="D92" s="113">
        <f>SUM(D93:D93)</f>
        <v>2543200</v>
      </c>
      <c r="E92" s="115">
        <f t="shared" si="0"/>
        <v>2543200</v>
      </c>
      <c r="F92" s="114">
        <f>SUM(F93:F93)</f>
        <v>2543200</v>
      </c>
      <c r="G92" s="113">
        <f>F92</f>
        <v>2543200</v>
      </c>
      <c r="H92" s="116">
        <f t="shared" si="2"/>
        <v>2543200</v>
      </c>
    </row>
    <row r="93" spans="2:8" ht="15.75" thickBot="1">
      <c r="B93" s="111" t="s">
        <v>117</v>
      </c>
      <c r="C93" s="26"/>
      <c r="D93" s="28">
        <v>2543200</v>
      </c>
      <c r="E93" s="27">
        <f t="shared" si="0"/>
        <v>2543200</v>
      </c>
      <c r="F93" s="28">
        <v>2543200</v>
      </c>
      <c r="G93" s="26">
        <f>F93</f>
        <v>2543200</v>
      </c>
      <c r="H93" s="29">
        <f t="shared" si="2"/>
        <v>2543200</v>
      </c>
    </row>
    <row r="94" spans="2:8" ht="15.75" thickBot="1">
      <c r="B94" s="118" t="s">
        <v>27</v>
      </c>
      <c r="C94" s="119">
        <f>SUM(C9+C26+C58+C64+C75+C89+C92)</f>
        <v>5508699656.96</v>
      </c>
      <c r="D94" s="120">
        <f>SUM(D9+D26+D64+D75+D89+D92)</f>
        <v>14722688.140000001</v>
      </c>
      <c r="E94" s="119">
        <f>SUM(C94:D94)</f>
        <v>5523422345.1000004</v>
      </c>
      <c r="F94" s="120">
        <f>SUM(F9+F26+F58+F64+F75+F89+F92)</f>
        <v>6008071810.9500008</v>
      </c>
      <c r="G94" s="119">
        <f>SUM(G9+G26+G58+G64+G75+G89+G92)</f>
        <v>6008071810.9500008</v>
      </c>
      <c r="H94" s="121">
        <f>G94-C94</f>
        <v>499372153.99000072</v>
      </c>
    </row>
    <row r="95" spans="2:8" ht="15.75" thickBot="1">
      <c r="B95" s="122"/>
      <c r="C95" s="123"/>
      <c r="D95" s="123"/>
      <c r="E95" s="123"/>
      <c r="F95" s="124" t="s">
        <v>28</v>
      </c>
      <c r="G95" s="125"/>
      <c r="H95" s="126"/>
    </row>
    <row r="96" spans="2:8">
      <c r="B96" s="127"/>
      <c r="C96" s="127"/>
      <c r="D96" s="127"/>
      <c r="E96" s="127"/>
      <c r="F96" s="127"/>
      <c r="G96" s="127"/>
      <c r="H96" s="127"/>
    </row>
    <row r="97" spans="1:8">
      <c r="A97" s="7"/>
      <c r="B97" s="128" t="s">
        <v>118</v>
      </c>
      <c r="C97" s="128"/>
      <c r="D97" s="128"/>
      <c r="E97" s="128"/>
      <c r="F97" s="128"/>
      <c r="G97" s="128"/>
      <c r="H97" s="128"/>
    </row>
    <row r="98" spans="1:8">
      <c r="A98" s="7"/>
      <c r="B98" s="7"/>
      <c r="C98" s="7"/>
      <c r="D98" s="7"/>
      <c r="E98" s="7"/>
      <c r="F98" s="7"/>
      <c r="G98" s="7"/>
      <c r="H98" s="7"/>
    </row>
    <row r="99" spans="1:8">
      <c r="A99" s="7"/>
      <c r="B99" s="7"/>
      <c r="C99" s="7"/>
      <c r="D99" s="7"/>
      <c r="E99" s="7"/>
      <c r="F99" s="7"/>
      <c r="G99" s="7"/>
      <c r="H99" s="7"/>
    </row>
    <row r="100" spans="1:8">
      <c r="A100" s="7"/>
      <c r="B100" s="7"/>
      <c r="C100" s="7"/>
      <c r="D100" s="7"/>
      <c r="E100" s="7"/>
      <c r="F100" s="7"/>
      <c r="G100" s="7"/>
      <c r="H100" s="7"/>
    </row>
    <row r="101" spans="1:8">
      <c r="A101" s="7"/>
      <c r="B101" s="7"/>
      <c r="C101" s="7"/>
      <c r="D101" s="7"/>
      <c r="E101" s="7"/>
      <c r="F101" s="7"/>
      <c r="G101" s="7"/>
      <c r="H101" s="7"/>
    </row>
    <row r="102" spans="1:8">
      <c r="A102" s="7"/>
      <c r="B102" s="7"/>
      <c r="C102" s="7"/>
      <c r="D102" s="7"/>
      <c r="E102" s="7"/>
      <c r="F102" s="7"/>
      <c r="G102" s="7"/>
      <c r="H102" s="7"/>
    </row>
    <row r="103" spans="1:8">
      <c r="A103" s="7"/>
      <c r="B103" s="7"/>
      <c r="C103" s="7"/>
      <c r="D103" s="7"/>
      <c r="E103" s="7"/>
      <c r="F103" s="7"/>
      <c r="G103" s="7"/>
      <c r="H103" s="7"/>
    </row>
    <row r="104" spans="1:8">
      <c r="A104" s="7"/>
      <c r="B104" s="7"/>
      <c r="C104" s="7"/>
      <c r="D104" s="7"/>
      <c r="E104" s="7"/>
      <c r="F104" s="7"/>
      <c r="G104" s="7"/>
      <c r="H104" s="7"/>
    </row>
    <row r="105" spans="1:8">
      <c r="A105" s="7"/>
      <c r="B105" s="7"/>
      <c r="C105" s="7"/>
      <c r="D105" s="7"/>
      <c r="E105" s="7"/>
      <c r="F105" s="7"/>
      <c r="G105" s="7"/>
      <c r="H105" s="7"/>
    </row>
    <row r="106" spans="1:8">
      <c r="A106" s="7"/>
      <c r="B106" s="7"/>
      <c r="C106" s="7"/>
      <c r="D106" s="7"/>
      <c r="E106" s="7"/>
      <c r="F106" s="7"/>
      <c r="G106" s="7"/>
      <c r="H106" s="7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</sheetData>
  <mergeCells count="10">
    <mergeCell ref="H94:H95"/>
    <mergeCell ref="F95:G95"/>
    <mergeCell ref="B96:H96"/>
    <mergeCell ref="B97:H97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EAI_RI</vt:lpstr>
      <vt:lpstr>EAI_FF</vt:lpstr>
      <vt:lpstr>EAI_CE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2022-01-27T23:43:55Z</cp:lastPrinted>
  <dcterms:created xsi:type="dcterms:W3CDTF">2022-01-27T23:36:09Z</dcterms:created>
  <dcterms:modified xsi:type="dcterms:W3CDTF">2022-01-27T23:44:22Z</dcterms:modified>
</cp:coreProperties>
</file>