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EAI_RI" sheetId="1" r:id="rId1"/>
    <sheet name="EAI_FF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D97" i="3"/>
  <c r="H96"/>
  <c r="H95"/>
  <c r="E95"/>
  <c r="H94"/>
  <c r="E94"/>
  <c r="H93"/>
  <c r="G93"/>
  <c r="E93"/>
  <c r="H92"/>
  <c r="G92"/>
  <c r="E92"/>
  <c r="G91"/>
  <c r="H91" s="1"/>
  <c r="F91"/>
  <c r="C91"/>
  <c r="E91" s="1"/>
  <c r="H90"/>
  <c r="G90"/>
  <c r="E90"/>
  <c r="G89"/>
  <c r="H89" s="1"/>
  <c r="E89"/>
  <c r="G88"/>
  <c r="H88" s="1"/>
  <c r="E88"/>
  <c r="H87"/>
  <c r="G87"/>
  <c r="E87"/>
  <c r="H86"/>
  <c r="G86"/>
  <c r="E86"/>
  <c r="G85"/>
  <c r="H85" s="1"/>
  <c r="E85"/>
  <c r="G84"/>
  <c r="H84" s="1"/>
  <c r="E84"/>
  <c r="H83"/>
  <c r="G83"/>
  <c r="E83"/>
  <c r="H82"/>
  <c r="G82"/>
  <c r="E82"/>
  <c r="G81"/>
  <c r="H81" s="1"/>
  <c r="E81"/>
  <c r="G80"/>
  <c r="H80" s="1"/>
  <c r="E80"/>
  <c r="H79"/>
  <c r="G79"/>
  <c r="E79"/>
  <c r="H78"/>
  <c r="G78"/>
  <c r="E78"/>
  <c r="G77"/>
  <c r="H77" s="1"/>
  <c r="F77"/>
  <c r="C77"/>
  <c r="E77" s="1"/>
  <c r="H76"/>
  <c r="G76"/>
  <c r="E76"/>
  <c r="G75"/>
  <c r="H75" s="1"/>
  <c r="F75"/>
  <c r="C75"/>
  <c r="E75" s="1"/>
  <c r="H74"/>
  <c r="G74"/>
  <c r="E74"/>
  <c r="G73"/>
  <c r="H73" s="1"/>
  <c r="E73"/>
  <c r="G72"/>
  <c r="H72" s="1"/>
  <c r="E72"/>
  <c r="F71"/>
  <c r="G71" s="1"/>
  <c r="H71" s="1"/>
  <c r="E71"/>
  <c r="C71"/>
  <c r="G70"/>
  <c r="H70" s="1"/>
  <c r="E70"/>
  <c r="H69"/>
  <c r="G69"/>
  <c r="E69"/>
  <c r="G68"/>
  <c r="F68"/>
  <c r="C68"/>
  <c r="C67" s="1"/>
  <c r="F67"/>
  <c r="G67" s="1"/>
  <c r="F66"/>
  <c r="G66" s="1"/>
  <c r="G65"/>
  <c r="H65" s="1"/>
  <c r="E65"/>
  <c r="G64"/>
  <c r="H64" s="1"/>
  <c r="E64"/>
  <c r="H63"/>
  <c r="G63"/>
  <c r="E63"/>
  <c r="H62"/>
  <c r="G62"/>
  <c r="E62"/>
  <c r="G61"/>
  <c r="H61" s="1"/>
  <c r="F61"/>
  <c r="F60" s="1"/>
  <c r="G60" s="1"/>
  <c r="H60" s="1"/>
  <c r="C61"/>
  <c r="E61" s="1"/>
  <c r="C60"/>
  <c r="E60" s="1"/>
  <c r="H59"/>
  <c r="G59"/>
  <c r="E59"/>
  <c r="G58"/>
  <c r="F58"/>
  <c r="C58"/>
  <c r="H58" s="1"/>
  <c r="H57"/>
  <c r="G57"/>
  <c r="E57"/>
  <c r="H56"/>
  <c r="G56"/>
  <c r="E56"/>
  <c r="G55"/>
  <c r="H55" s="1"/>
  <c r="E55"/>
  <c r="G54"/>
  <c r="H54" s="1"/>
  <c r="E54"/>
  <c r="H53"/>
  <c r="G53"/>
  <c r="E53"/>
  <c r="H52"/>
  <c r="G52"/>
  <c r="E52"/>
  <c r="G51"/>
  <c r="H51" s="1"/>
  <c r="E51"/>
  <c r="G50"/>
  <c r="H50" s="1"/>
  <c r="E50"/>
  <c r="H49"/>
  <c r="G49"/>
  <c r="E49"/>
  <c r="H48"/>
  <c r="G48"/>
  <c r="E48"/>
  <c r="G47"/>
  <c r="H47" s="1"/>
  <c r="E47"/>
  <c r="G46"/>
  <c r="H46" s="1"/>
  <c r="E46"/>
  <c r="H45"/>
  <c r="G45"/>
  <c r="E45"/>
  <c r="H44"/>
  <c r="G44"/>
  <c r="E44"/>
  <c r="G43"/>
  <c r="H43" s="1"/>
  <c r="E43"/>
  <c r="G42"/>
  <c r="H42" s="1"/>
  <c r="E42"/>
  <c r="H41"/>
  <c r="G41"/>
  <c r="E41"/>
  <c r="H40"/>
  <c r="G40"/>
  <c r="E40"/>
  <c r="G39"/>
  <c r="H39" s="1"/>
  <c r="E39"/>
  <c r="H38"/>
  <c r="E38"/>
  <c r="H37"/>
  <c r="G37"/>
  <c r="E37"/>
  <c r="G36"/>
  <c r="H36" s="1"/>
  <c r="E36"/>
  <c r="G35"/>
  <c r="H35" s="1"/>
  <c r="E35"/>
  <c r="H34"/>
  <c r="G34"/>
  <c r="E34"/>
  <c r="G33"/>
  <c r="F33"/>
  <c r="C33"/>
  <c r="H33" s="1"/>
  <c r="H32"/>
  <c r="G32"/>
  <c r="E32"/>
  <c r="H31"/>
  <c r="G31"/>
  <c r="E31"/>
  <c r="G30"/>
  <c r="H30" s="1"/>
  <c r="E30"/>
  <c r="G29"/>
  <c r="H29" s="1"/>
  <c r="E29"/>
  <c r="F28"/>
  <c r="G28" s="1"/>
  <c r="H28" s="1"/>
  <c r="E28"/>
  <c r="C28"/>
  <c r="C27" s="1"/>
  <c r="E27" s="1"/>
  <c r="F27"/>
  <c r="G27" s="1"/>
  <c r="H27" s="1"/>
  <c r="G26"/>
  <c r="H26" s="1"/>
  <c r="E26"/>
  <c r="G25"/>
  <c r="H25" s="1"/>
  <c r="E25"/>
  <c r="G24"/>
  <c r="H24" s="1"/>
  <c r="E24"/>
  <c r="G23"/>
  <c r="H23" s="1"/>
  <c r="E23"/>
  <c r="H22"/>
  <c r="G22"/>
  <c r="E22"/>
  <c r="G21"/>
  <c r="H21" s="1"/>
  <c r="E21"/>
  <c r="F20"/>
  <c r="G20" s="1"/>
  <c r="H20" s="1"/>
  <c r="E20"/>
  <c r="C20"/>
  <c r="G19"/>
  <c r="H19" s="1"/>
  <c r="E19"/>
  <c r="H18"/>
  <c r="G18"/>
  <c r="E18"/>
  <c r="G17"/>
  <c r="F17"/>
  <c r="E17"/>
  <c r="C17"/>
  <c r="H17" s="1"/>
  <c r="H16"/>
  <c r="G16"/>
  <c r="E16"/>
  <c r="H15"/>
  <c r="G15"/>
  <c r="F15"/>
  <c r="E15"/>
  <c r="C15"/>
  <c r="H14"/>
  <c r="G14"/>
  <c r="E14"/>
  <c r="H13"/>
  <c r="G13"/>
  <c r="E13"/>
  <c r="G12"/>
  <c r="F12"/>
  <c r="C12"/>
  <c r="E12" s="1"/>
  <c r="H11"/>
  <c r="G11"/>
  <c r="E11"/>
  <c r="G10"/>
  <c r="F10"/>
  <c r="F9" s="1"/>
  <c r="C10"/>
  <c r="E10" s="1"/>
  <c r="H8"/>
  <c r="E8"/>
  <c r="E67" l="1"/>
  <c r="C66"/>
  <c r="E66" s="1"/>
  <c r="F97"/>
  <c r="G97" s="1"/>
  <c r="G9"/>
  <c r="H9" s="1"/>
  <c r="H67"/>
  <c r="H66"/>
  <c r="H10"/>
  <c r="H12"/>
  <c r="C9"/>
  <c r="E33"/>
  <c r="E58"/>
  <c r="E68"/>
  <c r="H68"/>
  <c r="C97" l="1"/>
  <c r="E97" s="1"/>
  <c r="E9"/>
  <c r="H97"/>
  <c r="H25" i="2" l="1"/>
  <c r="E25"/>
  <c r="G24"/>
  <c r="H24" s="1"/>
  <c r="F24"/>
  <c r="F26" s="1"/>
  <c r="D24"/>
  <c r="D26" s="1"/>
  <c r="C24"/>
  <c r="E24" s="1"/>
  <c r="H22"/>
  <c r="E22"/>
  <c r="H21"/>
  <c r="E21"/>
  <c r="H20"/>
  <c r="E20"/>
  <c r="H19"/>
  <c r="E19"/>
  <c r="H18"/>
  <c r="G18"/>
  <c r="F18"/>
  <c r="E18"/>
  <c r="D18"/>
  <c r="C18"/>
  <c r="H16"/>
  <c r="E16"/>
  <c r="H15"/>
  <c r="G15"/>
  <c r="E15"/>
  <c r="H14"/>
  <c r="G14"/>
  <c r="E14"/>
  <c r="G13"/>
  <c r="H13" s="1"/>
  <c r="E13"/>
  <c r="H12"/>
  <c r="G12"/>
  <c r="E12"/>
  <c r="H11"/>
  <c r="E11"/>
  <c r="H10"/>
  <c r="E10"/>
  <c r="H9"/>
  <c r="G9"/>
  <c r="E9"/>
  <c r="F8"/>
  <c r="D8"/>
  <c r="C8"/>
  <c r="E8" s="1"/>
  <c r="C26" l="1"/>
  <c r="E26" s="1"/>
  <c r="G26"/>
  <c r="G8"/>
  <c r="H8" s="1"/>
  <c r="H26" l="1"/>
  <c r="F18" i="1" l="1"/>
  <c r="D18"/>
  <c r="C18"/>
  <c r="E18" s="1"/>
  <c r="H17"/>
  <c r="E17"/>
  <c r="H16"/>
  <c r="E16"/>
  <c r="H15"/>
  <c r="G15"/>
  <c r="E15"/>
  <c r="H14"/>
  <c r="E14"/>
  <c r="H13"/>
  <c r="G13"/>
  <c r="E13"/>
  <c r="H12"/>
  <c r="G12"/>
  <c r="E12"/>
  <c r="H11"/>
  <c r="G11"/>
  <c r="E11"/>
  <c r="H10"/>
  <c r="E10"/>
  <c r="H9"/>
  <c r="E9"/>
  <c r="G8"/>
  <c r="H8" s="1"/>
  <c r="E8"/>
  <c r="G18" l="1"/>
  <c r="H18" s="1"/>
</calcChain>
</file>

<file path=xl/sharedStrings.xml><?xml version="1.0" encoding="utf-8"?>
<sst xmlns="http://schemas.openxmlformats.org/spreadsheetml/2006/main" count="172" uniqueCount="122">
  <si>
    <t>Municipio de Juárez, Chihuahua</t>
  </si>
  <si>
    <t>Estado Analítico de Ingresos</t>
  </si>
  <si>
    <t>Del 01 de enero al 30 de junio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</si>
  <si>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</si>
  <si>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</si>
  <si>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</si>
  <si>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</si>
  <si>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</si>
  <si>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</si>
  <si>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</si>
  <si>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</si>
  <si>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</si>
  <si>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</si>
  <si>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</si>
  <si>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</si>
  <si>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</si>
  <si>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</si>
  <si>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</si>
  <si>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</si>
  <si>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</si>
  <si>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</si>
  <si>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</si>
  <si>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</si>
  <si>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</si>
  <si>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</si>
  <si>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</si>
  <si>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</si>
  <si>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</si>
  <si>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</si>
  <si>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30 de junio del 2022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</si>
  <si>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</si>
  <si>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</si>
  <si>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</si>
  <si>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</si>
  <si>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 xml:space="preserve">  1.00 Endeudamiento Interno</t>
  </si>
  <si>
    <t>10.00 Impuestos</t>
  </si>
  <si>
    <t>11.00 Impuesto sobre los ingresos</t>
  </si>
  <si>
    <t xml:space="preserve">           Espectaculos públicos</t>
  </si>
  <si>
    <t>12.00 Impuesto sobre el patrimonio</t>
  </si>
  <si>
    <t xml:space="preserve">           Impuesto predial</t>
  </si>
  <si>
    <t xml:space="preserve">           Rezago de impuesto predial</t>
  </si>
  <si>
    <t>13.00 Impuesto sobre la producción, el consumo y las transacciones</t>
  </si>
  <si>
    <t xml:space="preserve">           Traslación de dominio</t>
  </si>
  <si>
    <t>17.00 Accesorio de los impuestos</t>
  </si>
  <si>
    <t xml:space="preserve">           Recargos</t>
  </si>
  <si>
    <t xml:space="preserve">           Gastos de cobranza del impuesto predial y rezago del   impuesto predial</t>
  </si>
  <si>
    <t>18.00 Otros impuestos</t>
  </si>
  <si>
    <t xml:space="preserve">            Impuesto universitario</t>
  </si>
  <si>
    <t xml:space="preserve">            Rezago de impuesto universitario</t>
  </si>
  <si>
    <t xml:space="preserve">            Aportacion C.C, Paso del Norte</t>
  </si>
  <si>
    <t xml:space="preserve">            Rezago de Aportacion C.C. Paso del Norte</t>
  </si>
  <si>
    <t xml:space="preserve">            Contribuciones</t>
  </si>
  <si>
    <t xml:space="preserve">            Rezago de contribuciones</t>
  </si>
  <si>
    <t>40.00 Derechos</t>
  </si>
  <si>
    <t>41.00 Derechos por el uso, goce, aprovechamiento o explotación de bienes de dominio público</t>
  </si>
  <si>
    <t xml:space="preserve">            Aprovechamientos de la vía pública y colocación de anuncios</t>
  </si>
  <si>
    <t xml:space="preserve">            Aseo y recolección de basura</t>
  </si>
  <si>
    <t xml:space="preserve">            Uso de la vía pública por comerciantes ambulantes o con puestos fijos o semifijos</t>
  </si>
  <si>
    <t xml:space="preserve">            Ocupación de via pública para estacionamiento de vehículos</t>
  </si>
  <si>
    <t>43.00 Derechos por prestación de servicios</t>
  </si>
  <si>
    <t xml:space="preserve">           Alineamiento de predio</t>
  </si>
  <si>
    <t xml:space="preserve">           Asignación de número oficial</t>
  </si>
  <si>
    <t xml:space="preserve">           Licencias de construcción</t>
  </si>
  <si>
    <t xml:space="preserve">           Equipamiento e infraestructura municipal</t>
  </si>
  <si>
    <t xml:space="preserve">           Limpieza de terrenos bldios</t>
  </si>
  <si>
    <t xml:space="preserve">           Demolición de fincas</t>
  </si>
  <si>
    <t xml:space="preserve">           Inscripcion y revalidación de perito constructor</t>
  </si>
  <si>
    <t xml:space="preserve">           Autorización de obras de urbanización</t>
  </si>
  <si>
    <t xml:space="preserve">           Utilización de áreas públicas municipales y uso de suelo</t>
  </si>
  <si>
    <t xml:space="preserve">           Licencia renovación e inspección para funcionamiento de negocios</t>
  </si>
  <si>
    <t xml:space="preserve">           Levantamientos topográficos, cartografía, imagen satelital, fotografías aéreas, punto apoyo terrestre, actos de fusión</t>
  </si>
  <si>
    <t xml:space="preserve">           Dictámenes de ecología de verificación vehicular y evaluación de impactos ambientales </t>
  </si>
  <si>
    <t xml:space="preserve">           Servicio de bomberos y rescate</t>
  </si>
  <si>
    <t xml:space="preserve">           Servicios generales en los rastros municipales</t>
  </si>
  <si>
    <t xml:space="preserve">           Servicios de seguridad</t>
  </si>
  <si>
    <t xml:space="preserve">           Derecho de alumbrado público</t>
  </si>
  <si>
    <t xml:space="preserve">           Legalización de firmas, certificaciones, constancias y expedición de documentos municipales</t>
  </si>
  <si>
    <t xml:space="preserve">           Inspecciones</t>
  </si>
  <si>
    <t xml:space="preserve">           Licencias por apertura y funcionamiento de negocios</t>
  </si>
  <si>
    <t xml:space="preserve">           Titulos de propiedad expedidos por la dir. Gral. de Asentamientos Humanos</t>
  </si>
  <si>
    <t xml:space="preserve">           Derechos diversos</t>
  </si>
  <si>
    <t xml:space="preserve">           Servicios de la dir. de Tránsito</t>
  </si>
  <si>
    <t xml:space="preserve">           Servicios de la dir. de Seguridad Pública</t>
  </si>
  <si>
    <t xml:space="preserve">           Cementerios municipales</t>
  </si>
  <si>
    <t>45.00 Accesorios de derechos</t>
  </si>
  <si>
    <t xml:space="preserve">           Recargos de alumbrado público</t>
  </si>
  <si>
    <t>50.00 Productos</t>
  </si>
  <si>
    <t>51.00 Productos de tipo corriente</t>
  </si>
  <si>
    <t xml:space="preserve">           Enajenación de terrenos municipales</t>
  </si>
  <si>
    <t xml:space="preserve">           Rendimientos financieros</t>
  </si>
  <si>
    <t xml:space="preserve">           Explotación de bienes municipales</t>
  </si>
  <si>
    <t xml:space="preserve">           Otros productos</t>
  </si>
  <si>
    <t>60.00 Aprovechamientos</t>
  </si>
  <si>
    <t>61.00 Aprovechamientos de tipo corriente</t>
  </si>
  <si>
    <t>61.02 Multas</t>
  </si>
  <si>
    <t xml:space="preserve">           Multas </t>
  </si>
  <si>
    <t xml:space="preserve">           Multas federales</t>
  </si>
  <si>
    <t>61.08 Accesorios de aprovechamientos</t>
  </si>
  <si>
    <t xml:space="preserve">           Gastos de ejecución y cobranza</t>
  </si>
  <si>
    <t xml:space="preserve">           Reintegro a el presupuesto de egresos</t>
  </si>
  <si>
    <t>61.09 Otros aprovechamientos</t>
  </si>
  <si>
    <t xml:space="preserve">           Otros aprovechamientos</t>
  </si>
  <si>
    <t>81.00 Participaciones</t>
  </si>
  <si>
    <t xml:space="preserve">           Fondo general de participaciones</t>
  </si>
  <si>
    <t xml:space="preserve">           Fondo de fomento municipal </t>
  </si>
  <si>
    <t xml:space="preserve">           Tenencia y uso de vehículos</t>
  </si>
  <si>
    <t xml:space="preserve">           Impuesto especial sobre producciones y servicios</t>
  </si>
  <si>
    <t xml:space="preserve">           Impuesto sobre automóviles nuevos</t>
  </si>
  <si>
    <t xml:space="preserve">           Fondo de compesación ISAN</t>
  </si>
  <si>
    <t xml:space="preserve">           Fondo para el Desarrollo Socioeconómico Municipal FODESEM </t>
  </si>
  <si>
    <t xml:space="preserve">           Participación Aduana 0.136%</t>
  </si>
  <si>
    <t xml:space="preserve">           Gasolina y disiel</t>
  </si>
  <si>
    <t xml:space="preserve">           Fondo de Fiscalización</t>
  </si>
  <si>
    <t xml:space="preserve">           Fondo de Estabilización de los Ingresos de las Entidades Federativas</t>
  </si>
  <si>
    <t xml:space="preserve">           ISR Participable</t>
  </si>
  <si>
    <t xml:space="preserve">           ISR de Bienes inmuebles</t>
  </si>
  <si>
    <t>82.00 Aportaciones</t>
  </si>
  <si>
    <t xml:space="preserve">           Fondo de Infraestructura Social Municipal FISM</t>
  </si>
  <si>
    <t xml:space="preserve">           Fondo de Aportación para el Fortalecimiento Municipal FORTAMUN</t>
  </si>
  <si>
    <t>8.3 Convenios</t>
  </si>
  <si>
    <t xml:space="preserve">          Otros Convenios y Subsidios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</si>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</sst>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Protection="1"/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11" xfId="0" applyFont="1" applyBorder="1" applyAlignment="1" applyProtection="1">
      <alignment horizontal="left" vertical="center" wrapText="1" indent="1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vertical="center" wrapText="1" indent="1"/>
    </xf>
    <xf numFmtId="4" fontId="4" fillId="0" borderId="14" xfId="0" applyNumberFormat="1" applyFont="1" applyFill="1" applyBorder="1" applyAlignment="1" applyProtection="1">
      <alignment horizontal="right" vertical="center"/>
      <protection locked="0"/>
    </xf>
    <xf numFmtId="4" fontId="4" fillId="0" borderId="14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left" vertical="center" wrapText="1" indent="1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0" fontId="5" fillId="0" borderId="6" xfId="0" applyFont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 indent="1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1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indent="1"/>
    </xf>
    <xf numFmtId="0" fontId="1" fillId="0" borderId="4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0" fontId="1" fillId="0" borderId="6" xfId="0" applyFont="1" applyBorder="1" applyAlignment="1" applyProtection="1">
      <alignment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Protection="1"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B16" sqref="B16"/>
    </sheetView>
  </sheetViews>
  <sheetFormatPr defaultRowHeight="15"/>
  <cols>
    <col min="1" max="1" width="3.5703125" style="1" customWidth="1"/>
    <col min="2" max="2" width="69.5703125" style="1" customWidth="1"/>
    <col min="3" max="3" width="15" style="1" customWidth="1"/>
    <col min="4" max="4" width="13.28515625" style="1" customWidth="1"/>
    <col min="5" max="7" width="14.7109375" style="1" bestFit="1" customWidth="1"/>
    <col min="8" max="8" width="13.28515625" style="1" bestFit="1" customWidth="1"/>
  </cols>
  <sheetData>
    <row r="1" spans="1:8" ht="15.75" thickBot="1"/>
    <row r="2" spans="1:8">
      <c r="B2" s="65" t="s">
        <v>0</v>
      </c>
      <c r="C2" s="66"/>
      <c r="D2" s="66"/>
      <c r="E2" s="66"/>
      <c r="F2" s="66"/>
      <c r="G2" s="66"/>
      <c r="H2" s="67"/>
    </row>
    <row r="3" spans="1:8">
      <c r="B3" s="68" t="s">
        <v>1</v>
      </c>
      <c r="C3" s="69"/>
      <c r="D3" s="69"/>
      <c r="E3" s="69"/>
      <c r="F3" s="69"/>
      <c r="G3" s="69"/>
      <c r="H3" s="70"/>
    </row>
    <row r="4" spans="1:8" ht="15.75" thickBot="1">
      <c r="B4" s="71" t="s">
        <v>2</v>
      </c>
      <c r="C4" s="72"/>
      <c r="D4" s="72"/>
      <c r="E4" s="72"/>
      <c r="F4" s="72"/>
      <c r="G4" s="72"/>
      <c r="H4" s="73"/>
    </row>
    <row r="5" spans="1:8" ht="15.75" thickBot="1">
      <c r="B5" s="74" t="s">
        <v>3</v>
      </c>
      <c r="C5" s="77" t="s">
        <v>4</v>
      </c>
      <c r="D5" s="78"/>
      <c r="E5" s="78"/>
      <c r="F5" s="78"/>
      <c r="G5" s="78"/>
      <c r="H5" s="79" t="s">
        <v>5</v>
      </c>
    </row>
    <row r="6" spans="1:8" ht="24.75" thickBot="1">
      <c r="B6" s="75"/>
      <c r="C6" s="2" t="s">
        <v>6</v>
      </c>
      <c r="D6" s="3" t="s">
        <v>7</v>
      </c>
      <c r="E6" s="2" t="s">
        <v>8</v>
      </c>
      <c r="F6" s="4" t="s">
        <v>9</v>
      </c>
      <c r="G6" s="2" t="s">
        <v>10</v>
      </c>
      <c r="H6" s="80"/>
    </row>
    <row r="7" spans="1:8" ht="15.75" thickBot="1">
      <c r="B7" s="76"/>
      <c r="C7" s="2" t="s">
        <v>11</v>
      </c>
      <c r="D7" s="2" t="s">
        <v>12</v>
      </c>
      <c r="E7" s="2" t="s">
        <v>13</v>
      </c>
      <c r="F7" s="5" t="s">
        <v>14</v>
      </c>
      <c r="G7" s="2" t="s">
        <v>15</v>
      </c>
      <c r="H7" s="6" t="s">
        <v>16</v>
      </c>
    </row>
    <row r="8" spans="1:8">
      <c r="A8" s="7"/>
      <c r="B8" s="8" t="s">
        <v>17</v>
      </c>
      <c r="C8" s="9">
        <v>1132550222.6900001</v>
      </c>
      <c r="D8" s="9">
        <v>0</v>
      </c>
      <c r="E8" s="10">
        <f t="shared" ref="E8:E18" si="0">C8+D8</f>
        <v>1132550222.6900001</v>
      </c>
      <c r="F8" s="11">
        <v>1310042180.7</v>
      </c>
      <c r="G8" s="9">
        <f>F8</f>
        <v>1310042180.7</v>
      </c>
      <c r="H8" s="12">
        <f t="shared" ref="H8:H18" si="1">G8-C8</f>
        <v>177491958.00999999</v>
      </c>
    </row>
    <row r="9" spans="1:8">
      <c r="B9" s="13" t="s">
        <v>18</v>
      </c>
      <c r="C9" s="14">
        <v>0</v>
      </c>
      <c r="D9" s="14">
        <v>0</v>
      </c>
      <c r="E9" s="15">
        <f t="shared" si="0"/>
        <v>0</v>
      </c>
      <c r="F9" s="16">
        <v>0</v>
      </c>
      <c r="G9" s="14">
        <v>0</v>
      </c>
      <c r="H9" s="17">
        <f t="shared" si="1"/>
        <v>0</v>
      </c>
    </row>
    <row r="10" spans="1:8">
      <c r="B10" s="13" t="s">
        <v>19</v>
      </c>
      <c r="C10" s="14">
        <v>0</v>
      </c>
      <c r="D10" s="14">
        <v>0</v>
      </c>
      <c r="E10" s="15">
        <f t="shared" si="0"/>
        <v>0</v>
      </c>
      <c r="F10" s="16">
        <v>0</v>
      </c>
      <c r="G10" s="14">
        <v>0</v>
      </c>
      <c r="H10" s="17">
        <f t="shared" si="1"/>
        <v>0</v>
      </c>
    </row>
    <row r="11" spans="1:8">
      <c r="B11" s="13" t="s">
        <v>20</v>
      </c>
      <c r="C11" s="14">
        <v>304845754.82999998</v>
      </c>
      <c r="D11" s="14">
        <v>0</v>
      </c>
      <c r="E11" s="15">
        <f t="shared" si="0"/>
        <v>304845754.82999998</v>
      </c>
      <c r="F11" s="16">
        <v>346658366.23000002</v>
      </c>
      <c r="G11" s="14">
        <f>F11</f>
        <v>346658366.23000002</v>
      </c>
      <c r="H11" s="17">
        <f t="shared" si="1"/>
        <v>41812611.400000036</v>
      </c>
    </row>
    <row r="12" spans="1:8">
      <c r="B12" s="13" t="s">
        <v>21</v>
      </c>
      <c r="C12" s="14">
        <v>29318005.420000002</v>
      </c>
      <c r="D12" s="14">
        <v>0</v>
      </c>
      <c r="E12" s="15">
        <f t="shared" si="0"/>
        <v>29318005.420000002</v>
      </c>
      <c r="F12" s="16">
        <v>54752373.899999999</v>
      </c>
      <c r="G12" s="14">
        <f>F12</f>
        <v>54752373.899999999</v>
      </c>
      <c r="H12" s="17">
        <f t="shared" si="1"/>
        <v>25434368.479999997</v>
      </c>
    </row>
    <row r="13" spans="1:8">
      <c r="B13" s="13" t="s">
        <v>22</v>
      </c>
      <c r="C13" s="14">
        <v>123476887.14</v>
      </c>
      <c r="D13" s="14">
        <v>135735.85999999999</v>
      </c>
      <c r="E13" s="15">
        <f t="shared" si="0"/>
        <v>123612623</v>
      </c>
      <c r="F13" s="16">
        <v>114458147.91</v>
      </c>
      <c r="G13" s="14">
        <f>F13</f>
        <v>114458147.91</v>
      </c>
      <c r="H13" s="17">
        <f t="shared" si="1"/>
        <v>-9018739.2300000042</v>
      </c>
    </row>
    <row r="14" spans="1:8">
      <c r="B14" s="13" t="s">
        <v>23</v>
      </c>
      <c r="C14" s="14">
        <v>0</v>
      </c>
      <c r="D14" s="14">
        <v>0</v>
      </c>
      <c r="E14" s="15">
        <f t="shared" si="0"/>
        <v>0</v>
      </c>
      <c r="F14" s="16">
        <v>0</v>
      </c>
      <c r="G14" s="14">
        <v>0</v>
      </c>
      <c r="H14" s="17">
        <f t="shared" si="1"/>
        <v>0</v>
      </c>
    </row>
    <row r="15" spans="1:8" ht="24">
      <c r="B15" s="13" t="s">
        <v>24</v>
      </c>
      <c r="C15" s="14">
        <v>1989317249.0999999</v>
      </c>
      <c r="D15" s="14">
        <v>3416185.71</v>
      </c>
      <c r="E15" s="15">
        <f t="shared" si="0"/>
        <v>1992733434.8099999</v>
      </c>
      <c r="F15" s="16">
        <v>2262229478.8899999</v>
      </c>
      <c r="G15" s="14">
        <f>F15</f>
        <v>2262229478.8899999</v>
      </c>
      <c r="H15" s="17">
        <f t="shared" si="1"/>
        <v>272912229.78999996</v>
      </c>
    </row>
    <row r="16" spans="1:8" ht="24">
      <c r="B16" s="13" t="s">
        <v>25</v>
      </c>
      <c r="C16" s="14">
        <v>0</v>
      </c>
      <c r="D16" s="14">
        <v>0</v>
      </c>
      <c r="E16" s="15">
        <f t="shared" si="0"/>
        <v>0</v>
      </c>
      <c r="F16" s="16">
        <v>0</v>
      </c>
      <c r="G16" s="14">
        <v>0</v>
      </c>
      <c r="H16" s="17">
        <f t="shared" si="1"/>
        <v>0</v>
      </c>
    </row>
    <row r="17" spans="1:8" ht="15.75" thickBot="1">
      <c r="B17" s="18" t="s">
        <v>26</v>
      </c>
      <c r="C17" s="19">
        <v>0</v>
      </c>
      <c r="D17" s="19">
        <v>0</v>
      </c>
      <c r="E17" s="20">
        <f t="shared" si="0"/>
        <v>0</v>
      </c>
      <c r="F17" s="21">
        <v>0</v>
      </c>
      <c r="G17" s="19">
        <v>0</v>
      </c>
      <c r="H17" s="22">
        <f t="shared" si="1"/>
        <v>0</v>
      </c>
    </row>
    <row r="18" spans="1:8" ht="15.75" thickBot="1">
      <c r="A18" s="7"/>
      <c r="B18" s="23" t="s">
        <v>27</v>
      </c>
      <c r="C18" s="24">
        <f>SUM(C8:C17)</f>
        <v>3579508119.1800003</v>
      </c>
      <c r="D18" s="24">
        <f>SUM(D8:D17)</f>
        <v>3551921.57</v>
      </c>
      <c r="E18" s="24">
        <f t="shared" si="0"/>
        <v>3583060040.7500005</v>
      </c>
      <c r="F18" s="25">
        <f>SUM(F8:F17)</f>
        <v>4088140547.6300001</v>
      </c>
      <c r="G18" s="26">
        <f>SUM(G8:G17)</f>
        <v>4088140547.6300001</v>
      </c>
      <c r="H18" s="62">
        <f t="shared" si="1"/>
        <v>508632428.44999981</v>
      </c>
    </row>
    <row r="19" spans="1:8" ht="15.75" thickBot="1">
      <c r="B19" s="27"/>
      <c r="C19" s="28"/>
      <c r="D19" s="28"/>
      <c r="E19" s="28"/>
      <c r="F19" s="64" t="s">
        <v>28</v>
      </c>
      <c r="G19" s="64"/>
      <c r="H19" s="63"/>
    </row>
    <row r="20" spans="1:8">
      <c r="B20" s="29"/>
      <c r="C20" s="30"/>
      <c r="D20" s="30"/>
      <c r="E20" s="30"/>
      <c r="F20" s="31"/>
      <c r="G20" s="31"/>
      <c r="H20" s="32"/>
    </row>
    <row r="21" spans="1:8">
      <c r="A21" s="33"/>
      <c r="B21" s="34"/>
      <c r="C21" s="35"/>
      <c r="D21" s="35"/>
      <c r="E21" s="35"/>
      <c r="F21" s="36"/>
      <c r="G21" s="36"/>
      <c r="H21" s="37"/>
    </row>
    <row r="22" spans="1:8">
      <c r="A22" s="33"/>
      <c r="B22" s="33"/>
      <c r="C22" s="33"/>
      <c r="D22" s="33"/>
      <c r="E22" s="33"/>
      <c r="F22" s="33"/>
      <c r="G22" s="33"/>
      <c r="H22" s="33"/>
    </row>
    <row r="23" spans="1:8">
      <c r="A23" s="33"/>
      <c r="B23" s="33"/>
      <c r="C23" s="33"/>
      <c r="D23" s="33"/>
      <c r="E23" s="33"/>
      <c r="F23" s="33"/>
      <c r="G23" s="33"/>
      <c r="H23" s="33"/>
    </row>
    <row r="24" spans="1:8">
      <c r="A24" s="33"/>
      <c r="B24" s="33"/>
      <c r="C24" s="33"/>
      <c r="D24" s="33"/>
      <c r="E24" s="33"/>
      <c r="F24" s="33"/>
      <c r="G24" s="33"/>
      <c r="H24" s="33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>
      <c r="A27" s="33"/>
      <c r="B27" s="33"/>
      <c r="C27" s="33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  <row r="31" spans="1:8">
      <c r="A31" s="33"/>
      <c r="B31" s="33"/>
      <c r="C31" s="33"/>
      <c r="D31" s="33"/>
      <c r="E31" s="33"/>
      <c r="F31" s="33"/>
      <c r="G31" s="33"/>
      <c r="H31" s="33"/>
    </row>
    <row r="32" spans="1:8">
      <c r="A32" s="33"/>
      <c r="B32" s="33"/>
      <c r="C32" s="33"/>
      <c r="D32" s="33"/>
      <c r="E32" s="33"/>
      <c r="F32" s="33"/>
      <c r="G32" s="33"/>
      <c r="H32" s="33"/>
    </row>
    <row r="33" spans="1:8">
      <c r="A33" s="33"/>
      <c r="B33" s="33"/>
      <c r="C33" s="33"/>
      <c r="D33" s="33"/>
      <c r="E33" s="33"/>
      <c r="F33" s="33"/>
      <c r="G33" s="33"/>
      <c r="H33" s="33"/>
    </row>
    <row r="34" spans="1:8">
      <c r="A34" s="33"/>
      <c r="B34" s="33"/>
      <c r="C34" s="33"/>
      <c r="D34" s="33"/>
      <c r="E34" s="33"/>
      <c r="F34" s="33"/>
      <c r="G34" s="33"/>
      <c r="H34" s="33"/>
    </row>
    <row r="35" spans="1:8">
      <c r="A35" s="33"/>
      <c r="B35" s="33"/>
      <c r="C35" s="33"/>
      <c r="D35" s="33"/>
      <c r="E35" s="33"/>
      <c r="F35" s="33"/>
      <c r="G35" s="33"/>
      <c r="H35" s="33"/>
    </row>
    <row r="36" spans="1:8">
      <c r="A36" s="33"/>
      <c r="B36" s="33"/>
      <c r="C36" s="33"/>
      <c r="D36" s="33"/>
      <c r="E36" s="33"/>
      <c r="F36" s="33"/>
      <c r="G36" s="33"/>
      <c r="H36" s="33"/>
    </row>
    <row r="37" spans="1:8">
      <c r="A37" s="33"/>
      <c r="B37" s="33"/>
      <c r="C37" s="33"/>
      <c r="D37" s="33"/>
      <c r="E37" s="33"/>
      <c r="F37" s="33"/>
      <c r="G37" s="33"/>
      <c r="H37" s="33"/>
    </row>
    <row r="38" spans="1:8">
      <c r="A38" s="33"/>
      <c r="B38" s="33"/>
      <c r="C38" s="33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  <row r="41" spans="1:8">
      <c r="A41" s="33"/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  <row r="46" spans="1:8">
      <c r="A46" s="33"/>
      <c r="B46" s="33"/>
      <c r="C46" s="33"/>
      <c r="D46" s="33"/>
      <c r="E46" s="33"/>
      <c r="F46" s="33"/>
      <c r="G46" s="33"/>
      <c r="H46" s="33"/>
    </row>
    <row r="47" spans="1:8">
      <c r="A47" s="33"/>
      <c r="B47" s="33"/>
      <c r="C47" s="33"/>
      <c r="D47" s="33"/>
      <c r="E47" s="33"/>
      <c r="F47" s="33"/>
      <c r="G47" s="33"/>
      <c r="H47" s="33"/>
    </row>
    <row r="48" spans="1:8">
      <c r="A48" s="33"/>
      <c r="B48" s="33"/>
      <c r="C48" s="33"/>
      <c r="D48" s="33"/>
      <c r="E48" s="33"/>
      <c r="F48" s="33"/>
      <c r="G48" s="33"/>
      <c r="H48" s="33"/>
    </row>
    <row r="49" spans="1:8">
      <c r="A49" s="33"/>
      <c r="B49" s="33"/>
      <c r="C49" s="33"/>
      <c r="D49" s="33"/>
      <c r="E49" s="33"/>
      <c r="F49" s="33"/>
      <c r="G49" s="33"/>
      <c r="H49" s="33"/>
    </row>
    <row r="50" spans="1:8">
      <c r="A50" s="33"/>
      <c r="B50" s="33"/>
      <c r="C50" s="33"/>
      <c r="D50" s="33"/>
      <c r="E50" s="33"/>
      <c r="F50" s="33"/>
      <c r="G50" s="33"/>
      <c r="H50" s="33"/>
    </row>
    <row r="51" spans="1:8">
      <c r="A51" s="33"/>
      <c r="B51" s="33"/>
      <c r="C51" s="33"/>
      <c r="D51" s="33"/>
      <c r="E51" s="33"/>
      <c r="F51" s="33"/>
      <c r="G51" s="33"/>
      <c r="H51" s="33"/>
    </row>
    <row r="52" spans="1:8">
      <c r="A52" s="33"/>
      <c r="B52" s="33"/>
      <c r="C52" s="33"/>
      <c r="D52" s="33"/>
      <c r="E52" s="33"/>
      <c r="F52" s="33"/>
      <c r="G52" s="33"/>
      <c r="H52" s="33"/>
    </row>
    <row r="53" spans="1:8">
      <c r="A53" s="33"/>
      <c r="B53" s="33"/>
      <c r="C53" s="33"/>
      <c r="D53" s="33"/>
      <c r="E53" s="33"/>
      <c r="F53" s="33"/>
      <c r="G53" s="33"/>
      <c r="H53" s="33"/>
    </row>
    <row r="86" spans="1:8">
      <c r="A86" s="7"/>
      <c r="B86" s="7"/>
      <c r="C86" s="7"/>
      <c r="D86" s="7"/>
      <c r="E86" s="7"/>
      <c r="F86" s="7"/>
      <c r="G86" s="7"/>
      <c r="H86" s="7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B13" sqref="B13"/>
    </sheetView>
  </sheetViews>
  <sheetFormatPr defaultRowHeight="15"/>
  <cols>
    <col min="1" max="1" width="1.42578125" style="1" customWidth="1"/>
    <col min="2" max="2" width="77.8554687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5.28515625" style="1" bestFit="1" customWidth="1"/>
  </cols>
  <sheetData>
    <row r="1" spans="1:8" ht="15.75" thickBot="1"/>
    <row r="2" spans="1:8">
      <c r="B2" s="65" t="s">
        <v>0</v>
      </c>
      <c r="C2" s="66"/>
      <c r="D2" s="66"/>
      <c r="E2" s="66"/>
      <c r="F2" s="66"/>
      <c r="G2" s="66"/>
      <c r="H2" s="67"/>
    </row>
    <row r="3" spans="1:8">
      <c r="B3" s="85" t="s">
        <v>1</v>
      </c>
      <c r="C3" s="86"/>
      <c r="D3" s="86"/>
      <c r="E3" s="86"/>
      <c r="F3" s="86"/>
      <c r="G3" s="86"/>
      <c r="H3" s="87"/>
    </row>
    <row r="4" spans="1:8" ht="15.75" thickBot="1">
      <c r="B4" s="88" t="s">
        <v>29</v>
      </c>
      <c r="C4" s="89"/>
      <c r="D4" s="89"/>
      <c r="E4" s="89"/>
      <c r="F4" s="89"/>
      <c r="G4" s="89"/>
      <c r="H4" s="90"/>
    </row>
    <row r="5" spans="1:8" ht="15.75" thickBot="1">
      <c r="A5" s="7"/>
      <c r="B5" s="91" t="s">
        <v>30</v>
      </c>
      <c r="C5" s="94" t="s">
        <v>4</v>
      </c>
      <c r="D5" s="95"/>
      <c r="E5" s="95"/>
      <c r="F5" s="95"/>
      <c r="G5" s="95"/>
      <c r="H5" s="96" t="s">
        <v>5</v>
      </c>
    </row>
    <row r="6" spans="1:8" ht="24.75" thickBot="1">
      <c r="B6" s="92"/>
      <c r="C6" s="38" t="s">
        <v>6</v>
      </c>
      <c r="D6" s="39" t="s">
        <v>7</v>
      </c>
      <c r="E6" s="40" t="s">
        <v>8</v>
      </c>
      <c r="F6" s="41" t="s">
        <v>9</v>
      </c>
      <c r="G6" s="38" t="s">
        <v>10</v>
      </c>
      <c r="H6" s="97"/>
    </row>
    <row r="7" spans="1:8" ht="15.75" thickBot="1">
      <c r="B7" s="93"/>
      <c r="C7" s="38" t="s">
        <v>11</v>
      </c>
      <c r="D7" s="41" t="s">
        <v>12</v>
      </c>
      <c r="E7" s="38" t="s">
        <v>13</v>
      </c>
      <c r="F7" s="41" t="s">
        <v>14</v>
      </c>
      <c r="G7" s="38" t="s">
        <v>15</v>
      </c>
      <c r="H7" s="42" t="s">
        <v>16</v>
      </c>
    </row>
    <row r="8" spans="1:8">
      <c r="B8" s="43" t="s">
        <v>31</v>
      </c>
      <c r="C8" s="44">
        <f>SUM(C9:C16)</f>
        <v>3579508119.1800003</v>
      </c>
      <c r="D8" s="45">
        <f>SUM(D9:D16)</f>
        <v>3551921.57</v>
      </c>
      <c r="E8" s="44">
        <f t="shared" ref="E8:E16" si="0">C8+D8</f>
        <v>3583060040.7500005</v>
      </c>
      <c r="F8" s="45">
        <f>SUM(F9:F16)</f>
        <v>4088140547.6300001</v>
      </c>
      <c r="G8" s="44">
        <f>SUM(G9:G16)</f>
        <v>4088140547.6300001</v>
      </c>
      <c r="H8" s="46">
        <f t="shared" ref="H8:H16" si="1">G8-C8</f>
        <v>508632428.44999981</v>
      </c>
    </row>
    <row r="9" spans="1:8">
      <c r="B9" s="47" t="s">
        <v>17</v>
      </c>
      <c r="C9" s="48">
        <v>1132550222.6900001</v>
      </c>
      <c r="D9" s="49">
        <v>0</v>
      </c>
      <c r="E9" s="50">
        <f t="shared" si="0"/>
        <v>1132550222.6900001</v>
      </c>
      <c r="F9" s="49">
        <v>1310042180.7</v>
      </c>
      <c r="G9" s="48">
        <f>F9</f>
        <v>1310042180.7</v>
      </c>
      <c r="H9" s="51">
        <f t="shared" si="1"/>
        <v>177491958.00999999</v>
      </c>
    </row>
    <row r="10" spans="1:8">
      <c r="B10" s="52" t="s">
        <v>18</v>
      </c>
      <c r="C10" s="48">
        <v>0</v>
      </c>
      <c r="D10" s="49">
        <v>0</v>
      </c>
      <c r="E10" s="50">
        <f t="shared" si="0"/>
        <v>0</v>
      </c>
      <c r="F10" s="49">
        <v>0</v>
      </c>
      <c r="G10" s="48">
        <v>0</v>
      </c>
      <c r="H10" s="51">
        <f t="shared" si="1"/>
        <v>0</v>
      </c>
    </row>
    <row r="11" spans="1:8">
      <c r="B11" s="47" t="s">
        <v>19</v>
      </c>
      <c r="C11" s="48">
        <v>0</v>
      </c>
      <c r="D11" s="49">
        <v>0</v>
      </c>
      <c r="E11" s="50">
        <f t="shared" si="0"/>
        <v>0</v>
      </c>
      <c r="F11" s="49">
        <v>0</v>
      </c>
      <c r="G11" s="48">
        <v>0</v>
      </c>
      <c r="H11" s="51">
        <f t="shared" si="1"/>
        <v>0</v>
      </c>
    </row>
    <row r="12" spans="1:8">
      <c r="B12" s="47" t="s">
        <v>20</v>
      </c>
      <c r="C12" s="48">
        <v>304845754.82999998</v>
      </c>
      <c r="D12" s="49">
        <v>135735.85999999999</v>
      </c>
      <c r="E12" s="50">
        <f t="shared" si="0"/>
        <v>304981490.69</v>
      </c>
      <c r="F12" s="49">
        <v>346658366.23000002</v>
      </c>
      <c r="G12" s="48">
        <f>F12</f>
        <v>346658366.23000002</v>
      </c>
      <c r="H12" s="51">
        <f t="shared" si="1"/>
        <v>41812611.400000036</v>
      </c>
    </row>
    <row r="13" spans="1:8">
      <c r="B13" s="53" t="s">
        <v>21</v>
      </c>
      <c r="C13" s="48">
        <v>29318005.420000002</v>
      </c>
      <c r="D13" s="49">
        <v>0</v>
      </c>
      <c r="E13" s="50">
        <f t="shared" si="0"/>
        <v>29318005.420000002</v>
      </c>
      <c r="F13" s="49">
        <v>54752373.899999999</v>
      </c>
      <c r="G13" s="48">
        <f>F13</f>
        <v>54752373.899999999</v>
      </c>
      <c r="H13" s="51">
        <f t="shared" si="1"/>
        <v>25434368.479999997</v>
      </c>
    </row>
    <row r="14" spans="1:8">
      <c r="B14" s="53" t="s">
        <v>22</v>
      </c>
      <c r="C14" s="48">
        <v>123476887.14</v>
      </c>
      <c r="D14" s="49">
        <v>0</v>
      </c>
      <c r="E14" s="50">
        <f t="shared" si="0"/>
        <v>123476887.14</v>
      </c>
      <c r="F14" s="49">
        <v>114458147.91</v>
      </c>
      <c r="G14" s="48">
        <f>F14</f>
        <v>114458147.91</v>
      </c>
      <c r="H14" s="51">
        <f t="shared" si="1"/>
        <v>-9018739.2300000042</v>
      </c>
    </row>
    <row r="15" spans="1:8" ht="24">
      <c r="B15" s="47" t="s">
        <v>24</v>
      </c>
      <c r="C15" s="48">
        <v>1989317249.0999999</v>
      </c>
      <c r="D15" s="49">
        <v>3416185.71</v>
      </c>
      <c r="E15" s="50">
        <f t="shared" si="0"/>
        <v>1992733434.8099999</v>
      </c>
      <c r="F15" s="49">
        <v>2262229478.8899999</v>
      </c>
      <c r="G15" s="48">
        <f>F15</f>
        <v>2262229478.8899999</v>
      </c>
      <c r="H15" s="51">
        <f t="shared" si="1"/>
        <v>272912229.78999996</v>
      </c>
    </row>
    <row r="16" spans="1:8">
      <c r="B16" s="47" t="s">
        <v>25</v>
      </c>
      <c r="C16" s="48">
        <v>0</v>
      </c>
      <c r="D16" s="49">
        <v>0</v>
      </c>
      <c r="E16" s="50">
        <f t="shared" si="0"/>
        <v>0</v>
      </c>
      <c r="F16" s="49">
        <v>0</v>
      </c>
      <c r="G16" s="48">
        <v>0</v>
      </c>
      <c r="H16" s="51">
        <f t="shared" si="1"/>
        <v>0</v>
      </c>
    </row>
    <row r="17" spans="1:8">
      <c r="B17" s="54"/>
      <c r="C17" s="50"/>
      <c r="D17" s="55"/>
      <c r="E17" s="50"/>
      <c r="F17" s="55"/>
      <c r="G17" s="50"/>
      <c r="H17" s="51"/>
    </row>
    <row r="18" spans="1:8" ht="36">
      <c r="B18" s="56" t="s">
        <v>32</v>
      </c>
      <c r="C18" s="44">
        <f>SUM(C19:C22)</f>
        <v>0</v>
      </c>
      <c r="D18" s="45">
        <f>SUM(D19:D22)</f>
        <v>0</v>
      </c>
      <c r="E18" s="44">
        <f>C18+D18</f>
        <v>0</v>
      </c>
      <c r="F18" s="45">
        <f>SUM(F19:F22)</f>
        <v>0</v>
      </c>
      <c r="G18" s="44">
        <f>SUM(G19:G22)</f>
        <v>0</v>
      </c>
      <c r="H18" s="46">
        <f>G18-C18</f>
        <v>0</v>
      </c>
    </row>
    <row r="19" spans="1:8">
      <c r="B19" s="47" t="s">
        <v>18</v>
      </c>
      <c r="C19" s="48">
        <v>0</v>
      </c>
      <c r="D19" s="49">
        <v>0</v>
      </c>
      <c r="E19" s="50">
        <f>C19+D19</f>
        <v>0</v>
      </c>
      <c r="F19" s="49">
        <v>0</v>
      </c>
      <c r="G19" s="48">
        <v>0</v>
      </c>
      <c r="H19" s="51">
        <f>G19-C19</f>
        <v>0</v>
      </c>
    </row>
    <row r="20" spans="1:8">
      <c r="B20" s="47" t="s">
        <v>21</v>
      </c>
      <c r="C20" s="48">
        <v>0</v>
      </c>
      <c r="D20" s="49">
        <v>0</v>
      </c>
      <c r="E20" s="50">
        <f>C20+D20</f>
        <v>0</v>
      </c>
      <c r="F20" s="49">
        <v>0</v>
      </c>
      <c r="G20" s="48">
        <v>0</v>
      </c>
      <c r="H20" s="51">
        <f>G20-C20</f>
        <v>0</v>
      </c>
    </row>
    <row r="21" spans="1:8">
      <c r="B21" s="47" t="s">
        <v>23</v>
      </c>
      <c r="C21" s="48">
        <v>0</v>
      </c>
      <c r="D21" s="49">
        <v>0</v>
      </c>
      <c r="E21" s="50">
        <f>C21+D21</f>
        <v>0</v>
      </c>
      <c r="F21" s="49">
        <v>0</v>
      </c>
      <c r="G21" s="48">
        <v>0</v>
      </c>
      <c r="H21" s="51">
        <f>G21-C21</f>
        <v>0</v>
      </c>
    </row>
    <row r="22" spans="1:8">
      <c r="B22" s="47" t="s">
        <v>25</v>
      </c>
      <c r="C22" s="48">
        <v>0</v>
      </c>
      <c r="D22" s="49">
        <v>0</v>
      </c>
      <c r="E22" s="50">
        <f>C22+D22</f>
        <v>0</v>
      </c>
      <c r="F22" s="49">
        <v>0</v>
      </c>
      <c r="G22" s="48">
        <v>0</v>
      </c>
      <c r="H22" s="51">
        <f>G22-C22</f>
        <v>0</v>
      </c>
    </row>
    <row r="23" spans="1:8">
      <c r="B23" s="54"/>
      <c r="C23" s="50"/>
      <c r="D23" s="55"/>
      <c r="E23" s="50"/>
      <c r="F23" s="55"/>
      <c r="G23" s="50"/>
      <c r="H23" s="51"/>
    </row>
    <row r="24" spans="1:8">
      <c r="B24" s="43" t="s">
        <v>26</v>
      </c>
      <c r="C24" s="44">
        <f>SUM(C25)</f>
        <v>0</v>
      </c>
      <c r="D24" s="45">
        <f>SUM(D25)</f>
        <v>0</v>
      </c>
      <c r="E24" s="44">
        <f>C24+D24</f>
        <v>0</v>
      </c>
      <c r="F24" s="45">
        <f>SUM(F25)</f>
        <v>0</v>
      </c>
      <c r="G24" s="44">
        <f>SUM(G25)</f>
        <v>0</v>
      </c>
      <c r="H24" s="46">
        <f>G24-C24</f>
        <v>0</v>
      </c>
    </row>
    <row r="25" spans="1:8" ht="15.75" thickBot="1">
      <c r="B25" s="53" t="s">
        <v>26</v>
      </c>
      <c r="C25" s="48">
        <v>0</v>
      </c>
      <c r="D25" s="49">
        <v>0</v>
      </c>
      <c r="E25" s="50">
        <f>C25+D25</f>
        <v>0</v>
      </c>
      <c r="F25" s="49">
        <v>0</v>
      </c>
      <c r="G25" s="48">
        <v>0</v>
      </c>
      <c r="H25" s="51">
        <f>G25-C25</f>
        <v>0</v>
      </c>
    </row>
    <row r="26" spans="1:8" ht="15.75" thickBot="1">
      <c r="B26" s="57" t="s">
        <v>27</v>
      </c>
      <c r="C26" s="58">
        <f>SUM(C24,C18,C8)</f>
        <v>3579508119.1800003</v>
      </c>
      <c r="D26" s="59">
        <f>SUM(D24,D18,D8)</f>
        <v>3551921.57</v>
      </c>
      <c r="E26" s="58">
        <f>SUM(D26,C26)</f>
        <v>3583060040.7500005</v>
      </c>
      <c r="F26" s="59">
        <f>SUM(F24,F18,F8)</f>
        <v>4088140547.6300001</v>
      </c>
      <c r="G26" s="58">
        <f>SUM(G24,G18,G8)</f>
        <v>4088140547.6300001</v>
      </c>
      <c r="H26" s="81">
        <f>SUM(G26-C26)</f>
        <v>508632428.44999981</v>
      </c>
    </row>
    <row r="27" spans="1:8" ht="15.75" thickBot="1">
      <c r="B27" s="60"/>
      <c r="C27" s="61"/>
      <c r="D27" s="61"/>
      <c r="E27" s="61"/>
      <c r="F27" s="83" t="s">
        <v>28</v>
      </c>
      <c r="G27" s="84"/>
      <c r="H27" s="82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  <row r="31" spans="1:8">
      <c r="A31" s="33"/>
      <c r="B31" s="33"/>
      <c r="C31" s="33"/>
      <c r="D31" s="33"/>
      <c r="E31" s="33"/>
      <c r="F31" s="33"/>
      <c r="G31" s="33"/>
      <c r="H31" s="33"/>
    </row>
    <row r="32" spans="1:8">
      <c r="A32" s="33"/>
      <c r="B32" s="33"/>
      <c r="C32" s="33"/>
      <c r="D32" s="33"/>
      <c r="E32" s="33"/>
      <c r="F32" s="33"/>
      <c r="G32" s="33"/>
      <c r="H32" s="33"/>
    </row>
    <row r="33" spans="1:8">
      <c r="A33" s="33"/>
      <c r="B33" s="33"/>
      <c r="C33" s="33"/>
      <c r="D33" s="33"/>
      <c r="E33" s="33"/>
      <c r="F33" s="33"/>
      <c r="G33" s="33"/>
      <c r="H33" s="33"/>
    </row>
    <row r="34" spans="1:8">
      <c r="A34" s="33"/>
      <c r="B34" s="33"/>
      <c r="C34" s="33"/>
      <c r="D34" s="33"/>
      <c r="E34" s="33"/>
      <c r="F34" s="33"/>
      <c r="G34" s="33"/>
      <c r="H34" s="33"/>
    </row>
    <row r="35" spans="1:8">
      <c r="A35" s="33"/>
      <c r="B35" s="33"/>
      <c r="C35" s="33"/>
      <c r="D35" s="33"/>
      <c r="E35" s="33"/>
      <c r="F35" s="33"/>
      <c r="G35" s="33"/>
      <c r="H35" s="33"/>
    </row>
    <row r="36" spans="1:8">
      <c r="A36" s="33"/>
      <c r="B36" s="33"/>
      <c r="C36" s="33"/>
      <c r="D36" s="33"/>
      <c r="E36" s="33"/>
      <c r="F36" s="33"/>
      <c r="G36" s="33"/>
      <c r="H36" s="33"/>
    </row>
    <row r="37" spans="1:8">
      <c r="A37" s="33"/>
      <c r="B37" s="33"/>
      <c r="C37" s="33"/>
      <c r="D37" s="33"/>
      <c r="E37" s="33"/>
      <c r="F37" s="33"/>
      <c r="G37" s="33"/>
      <c r="H37" s="33"/>
    </row>
    <row r="38" spans="1:8">
      <c r="A38" s="33"/>
      <c r="B38" s="33"/>
      <c r="C38" s="33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  <row r="41" spans="1:8">
      <c r="A41" s="33"/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  <row r="46" spans="1:8">
      <c r="A46" s="33"/>
      <c r="B46" s="33"/>
      <c r="C46" s="33"/>
      <c r="D46" s="33"/>
      <c r="E46" s="33"/>
      <c r="F46" s="33"/>
      <c r="G46" s="33"/>
      <c r="H46" s="33"/>
    </row>
    <row r="47" spans="1:8">
      <c r="A47" s="33"/>
      <c r="B47" s="33"/>
      <c r="C47" s="33"/>
      <c r="D47" s="33"/>
      <c r="E47" s="33"/>
      <c r="F47" s="33"/>
      <c r="G47" s="33"/>
      <c r="H47" s="33"/>
    </row>
    <row r="48" spans="1:8">
      <c r="A48" s="33"/>
      <c r="B48" s="33"/>
      <c r="C48" s="33"/>
      <c r="D48" s="33"/>
      <c r="E48" s="33"/>
      <c r="F48" s="33"/>
      <c r="G48" s="33"/>
      <c r="H48" s="33"/>
    </row>
    <row r="49" spans="1:8">
      <c r="A49" s="33"/>
      <c r="B49" s="33"/>
      <c r="C49" s="33"/>
      <c r="D49" s="33"/>
      <c r="E49" s="33"/>
      <c r="F49" s="33"/>
      <c r="G49" s="33"/>
      <c r="H49" s="33"/>
    </row>
    <row r="50" spans="1:8">
      <c r="A50" s="33"/>
      <c r="B50" s="33"/>
      <c r="C50" s="33"/>
      <c r="D50" s="33"/>
      <c r="E50" s="33"/>
      <c r="F50" s="33"/>
      <c r="G50" s="33"/>
      <c r="H50" s="33"/>
    </row>
    <row r="51" spans="1:8">
      <c r="A51" s="33"/>
      <c r="B51" s="33"/>
      <c r="C51" s="33"/>
      <c r="D51" s="33"/>
      <c r="E51" s="33"/>
      <c r="F51" s="33"/>
      <c r="G51" s="33"/>
      <c r="H51" s="33"/>
    </row>
    <row r="52" spans="1:8">
      <c r="A52" s="33"/>
      <c r="B52" s="33"/>
      <c r="C52" s="33"/>
      <c r="D52" s="33"/>
      <c r="E52" s="33"/>
      <c r="F52" s="33"/>
      <c r="G52" s="33"/>
      <c r="H52" s="33"/>
    </row>
    <row r="53" spans="1:8">
      <c r="A53" s="33"/>
      <c r="B53" s="33"/>
      <c r="C53" s="33"/>
      <c r="D53" s="33"/>
      <c r="E53" s="33"/>
      <c r="F53" s="33"/>
      <c r="G53" s="33"/>
      <c r="H53" s="33"/>
    </row>
    <row r="54" spans="1:8">
      <c r="A54" s="33"/>
      <c r="B54" s="33"/>
      <c r="C54" s="33"/>
      <c r="D54" s="33"/>
      <c r="E54" s="33"/>
      <c r="F54" s="33"/>
      <c r="G54" s="33"/>
      <c r="H54" s="33"/>
    </row>
    <row r="55" spans="1:8">
      <c r="A55" s="33"/>
      <c r="B55" s="33"/>
      <c r="C55" s="33"/>
      <c r="D55" s="33"/>
      <c r="E55" s="33"/>
      <c r="F55" s="33"/>
      <c r="G55" s="33"/>
      <c r="H55" s="33"/>
    </row>
    <row r="56" spans="1:8">
      <c r="A56" s="33"/>
      <c r="B56" s="33"/>
      <c r="C56" s="33"/>
      <c r="D56" s="33"/>
      <c r="E56" s="33"/>
      <c r="F56" s="33"/>
      <c r="G56" s="33"/>
      <c r="H56" s="33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5"/>
  <sheetViews>
    <sheetView tabSelected="1" workbookViewId="0">
      <selection activeCell="E9" sqref="E9"/>
    </sheetView>
  </sheetViews>
  <sheetFormatPr defaultRowHeight="15"/>
  <cols>
    <col min="1" max="1" width="1.5703125" style="98" customWidth="1"/>
    <col min="2" max="2" width="51.7109375" style="98" customWidth="1"/>
    <col min="3" max="3" width="14.7109375" style="98" bestFit="1" customWidth="1"/>
    <col min="4" max="4" width="13.7109375" style="98" customWidth="1"/>
    <col min="5" max="5" width="14.7109375" style="98" bestFit="1" customWidth="1"/>
    <col min="6" max="7" width="15.7109375" style="98" bestFit="1" customWidth="1"/>
    <col min="8" max="8" width="14.7109375" style="98" bestFit="1" customWidth="1"/>
  </cols>
  <sheetData>
    <row r="2" spans="2:8">
      <c r="B2" s="99" t="s">
        <v>0</v>
      </c>
      <c r="C2" s="100"/>
      <c r="D2" s="100"/>
      <c r="E2" s="100"/>
      <c r="F2" s="100"/>
      <c r="G2" s="100"/>
      <c r="H2" s="101"/>
    </row>
    <row r="3" spans="2:8">
      <c r="B3" s="102" t="s">
        <v>1</v>
      </c>
      <c r="C3" s="103"/>
      <c r="D3" s="103"/>
      <c r="E3" s="103"/>
      <c r="F3" s="103"/>
      <c r="G3" s="103"/>
      <c r="H3" s="104"/>
    </row>
    <row r="4" spans="2:8" ht="15.75" thickBot="1">
      <c r="B4" s="105" t="s">
        <v>2</v>
      </c>
      <c r="C4" s="106"/>
      <c r="D4" s="106"/>
      <c r="E4" s="106"/>
      <c r="F4" s="106"/>
      <c r="G4" s="106"/>
      <c r="H4" s="107"/>
    </row>
    <row r="5" spans="2:8" ht="15.75" thickBot="1">
      <c r="B5" s="108" t="s">
        <v>33</v>
      </c>
      <c r="C5" s="109" t="s">
        <v>4</v>
      </c>
      <c r="D5" s="110"/>
      <c r="E5" s="110"/>
      <c r="F5" s="110"/>
      <c r="G5" s="110"/>
      <c r="H5" s="111" t="s">
        <v>5</v>
      </c>
    </row>
    <row r="6" spans="2:8" ht="24.75" thickBot="1">
      <c r="B6" s="102"/>
      <c r="C6" s="112" t="s">
        <v>6</v>
      </c>
      <c r="D6" s="113" t="s">
        <v>7</v>
      </c>
      <c r="E6" s="112" t="s">
        <v>8</v>
      </c>
      <c r="F6" s="114" t="s">
        <v>9</v>
      </c>
      <c r="G6" s="112" t="s">
        <v>10</v>
      </c>
      <c r="H6" s="115"/>
    </row>
    <row r="7" spans="2:8" ht="15.75" thickBot="1">
      <c r="B7" s="116"/>
      <c r="C7" s="112" t="s">
        <v>11</v>
      </c>
      <c r="D7" s="114" t="s">
        <v>12</v>
      </c>
      <c r="E7" s="112" t="s">
        <v>13</v>
      </c>
      <c r="F7" s="114" t="s">
        <v>14</v>
      </c>
      <c r="G7" s="112" t="s">
        <v>15</v>
      </c>
      <c r="H7" s="117" t="s">
        <v>16</v>
      </c>
    </row>
    <row r="8" spans="2:8">
      <c r="B8" s="118" t="s">
        <v>34</v>
      </c>
      <c r="C8" s="14">
        <v>0</v>
      </c>
      <c r="D8" s="16">
        <v>0</v>
      </c>
      <c r="E8" s="15">
        <f>SUM(C8:D8)</f>
        <v>0</v>
      </c>
      <c r="F8" s="16">
        <v>0</v>
      </c>
      <c r="G8" s="14">
        <v>0</v>
      </c>
      <c r="H8" s="17">
        <f>SUM(G8-C8)</f>
        <v>0</v>
      </c>
    </row>
    <row r="9" spans="2:8">
      <c r="B9" s="119" t="s">
        <v>35</v>
      </c>
      <c r="C9" s="120">
        <f>SUM(C10+C12+C15+C17+C20)</f>
        <v>1132550222.6900001</v>
      </c>
      <c r="D9" s="16">
        <v>0</v>
      </c>
      <c r="E9" s="121">
        <f t="shared" ref="E9:E33" si="0">SUM(C9:D9)</f>
        <v>1132550222.6900001</v>
      </c>
      <c r="F9" s="122">
        <f>SUM(F10+F12+F15+F17+F20)</f>
        <v>1310042180.7</v>
      </c>
      <c r="G9" s="123">
        <f t="shared" ref="G9:G37" si="1">F9</f>
        <v>1310042180.7</v>
      </c>
      <c r="H9" s="124">
        <f t="shared" ref="H9:H72" si="2">SUM(G9-C9)</f>
        <v>177491958.00999999</v>
      </c>
    </row>
    <row r="10" spans="2:8">
      <c r="B10" s="118" t="s">
        <v>36</v>
      </c>
      <c r="C10" s="125">
        <f>C11</f>
        <v>63939</v>
      </c>
      <c r="D10" s="16">
        <v>0</v>
      </c>
      <c r="E10" s="15">
        <f t="shared" si="0"/>
        <v>63939</v>
      </c>
      <c r="F10" s="126">
        <f>F11</f>
        <v>1779513.9</v>
      </c>
      <c r="G10" s="14">
        <f t="shared" si="1"/>
        <v>1779513.9</v>
      </c>
      <c r="H10" s="17">
        <f t="shared" si="2"/>
        <v>1715574.9</v>
      </c>
    </row>
    <row r="11" spans="2:8">
      <c r="B11" s="118" t="s">
        <v>37</v>
      </c>
      <c r="C11" s="14">
        <v>63939</v>
      </c>
      <c r="D11" s="16">
        <v>0</v>
      </c>
      <c r="E11" s="15">
        <f t="shared" si="0"/>
        <v>63939</v>
      </c>
      <c r="F11" s="16">
        <v>1779513.9</v>
      </c>
      <c r="G11" s="14">
        <f t="shared" si="1"/>
        <v>1779513.9</v>
      </c>
      <c r="H11" s="17">
        <f t="shared" si="2"/>
        <v>1715574.9</v>
      </c>
    </row>
    <row r="12" spans="2:8">
      <c r="B12" s="118" t="s">
        <v>38</v>
      </c>
      <c r="C12" s="125">
        <f>C13+C14</f>
        <v>823585360.23000002</v>
      </c>
      <c r="D12" s="16">
        <v>0</v>
      </c>
      <c r="E12" s="15">
        <f t="shared" si="0"/>
        <v>823585360.23000002</v>
      </c>
      <c r="F12" s="126">
        <f>F13+F14</f>
        <v>870476491.24000001</v>
      </c>
      <c r="G12" s="14">
        <f t="shared" si="1"/>
        <v>870476491.24000001</v>
      </c>
      <c r="H12" s="17">
        <f t="shared" si="2"/>
        <v>46891131.00999999</v>
      </c>
    </row>
    <row r="13" spans="2:8">
      <c r="B13" s="118" t="s">
        <v>39</v>
      </c>
      <c r="C13" s="14">
        <v>741264861.95000005</v>
      </c>
      <c r="D13" s="16">
        <v>0</v>
      </c>
      <c r="E13" s="15">
        <f t="shared" si="0"/>
        <v>741264861.95000005</v>
      </c>
      <c r="F13" s="16">
        <v>770711235.92999995</v>
      </c>
      <c r="G13" s="14">
        <f t="shared" si="1"/>
        <v>770711235.92999995</v>
      </c>
      <c r="H13" s="17">
        <f t="shared" si="2"/>
        <v>29446373.9799999</v>
      </c>
    </row>
    <row r="14" spans="2:8">
      <c r="B14" s="118" t="s">
        <v>40</v>
      </c>
      <c r="C14" s="14">
        <v>82320498.280000001</v>
      </c>
      <c r="D14" s="16">
        <v>0</v>
      </c>
      <c r="E14" s="15">
        <f t="shared" si="0"/>
        <v>82320498.280000001</v>
      </c>
      <c r="F14" s="16">
        <v>99765255.310000002</v>
      </c>
      <c r="G14" s="14">
        <f t="shared" si="1"/>
        <v>99765255.310000002</v>
      </c>
      <c r="H14" s="17">
        <f t="shared" si="2"/>
        <v>17444757.030000001</v>
      </c>
    </row>
    <row r="15" spans="2:8" ht="24">
      <c r="B15" s="118" t="s">
        <v>41</v>
      </c>
      <c r="C15" s="125">
        <f>C16</f>
        <v>185892604.24000001</v>
      </c>
      <c r="D15" s="16">
        <v>0</v>
      </c>
      <c r="E15" s="15">
        <f t="shared" si="0"/>
        <v>185892604.24000001</v>
      </c>
      <c r="F15" s="126">
        <f>F16</f>
        <v>298913575.19999999</v>
      </c>
      <c r="G15" s="14">
        <f t="shared" si="1"/>
        <v>298913575.19999999</v>
      </c>
      <c r="H15" s="17">
        <f t="shared" si="2"/>
        <v>113020970.95999998</v>
      </c>
    </row>
    <row r="16" spans="2:8">
      <c r="B16" s="118" t="s">
        <v>42</v>
      </c>
      <c r="C16" s="14">
        <v>185892604.24000001</v>
      </c>
      <c r="D16" s="16">
        <v>0</v>
      </c>
      <c r="E16" s="15">
        <f t="shared" si="0"/>
        <v>185892604.24000001</v>
      </c>
      <c r="F16" s="16">
        <v>298913575.19999999</v>
      </c>
      <c r="G16" s="14">
        <f t="shared" si="1"/>
        <v>298913575.19999999</v>
      </c>
      <c r="H16" s="17">
        <f t="shared" si="2"/>
        <v>113020970.95999998</v>
      </c>
    </row>
    <row r="17" spans="2:8">
      <c r="B17" s="118" t="s">
        <v>43</v>
      </c>
      <c r="C17" s="125">
        <f>SUM(C18:C19)</f>
        <v>53966308.079999998</v>
      </c>
      <c r="D17" s="16">
        <v>0</v>
      </c>
      <c r="E17" s="15">
        <f t="shared" si="0"/>
        <v>53966308.079999998</v>
      </c>
      <c r="F17" s="126">
        <f>SUM(F18:F19)</f>
        <v>58395125.469999999</v>
      </c>
      <c r="G17" s="14">
        <f t="shared" si="1"/>
        <v>58395125.469999999</v>
      </c>
      <c r="H17" s="17">
        <f t="shared" si="2"/>
        <v>4428817.3900000006</v>
      </c>
    </row>
    <row r="18" spans="2:8">
      <c r="B18" s="118" t="s">
        <v>44</v>
      </c>
      <c r="C18" s="14">
        <v>44862927.780000001</v>
      </c>
      <c r="D18" s="16">
        <v>0</v>
      </c>
      <c r="E18" s="15">
        <f t="shared" si="0"/>
        <v>44862927.780000001</v>
      </c>
      <c r="F18" s="16">
        <v>40330532.469999999</v>
      </c>
      <c r="G18" s="14">
        <f t="shared" si="1"/>
        <v>40330532.469999999</v>
      </c>
      <c r="H18" s="17">
        <f t="shared" si="2"/>
        <v>-4532395.3100000024</v>
      </c>
    </row>
    <row r="19" spans="2:8" ht="24">
      <c r="B19" s="118" t="s">
        <v>45</v>
      </c>
      <c r="C19" s="14">
        <v>9103380.3000000007</v>
      </c>
      <c r="D19" s="16">
        <v>0</v>
      </c>
      <c r="E19" s="15">
        <f t="shared" si="0"/>
        <v>9103380.3000000007</v>
      </c>
      <c r="F19" s="16">
        <v>18064593</v>
      </c>
      <c r="G19" s="14">
        <f t="shared" si="1"/>
        <v>18064593</v>
      </c>
      <c r="H19" s="17">
        <f t="shared" si="2"/>
        <v>8961212.6999999993</v>
      </c>
    </row>
    <row r="20" spans="2:8">
      <c r="B20" s="118" t="s">
        <v>46</v>
      </c>
      <c r="C20" s="125">
        <f>C21+C22+C23+C24+C25+C26</f>
        <v>69042011.140000001</v>
      </c>
      <c r="D20" s="16">
        <v>0</v>
      </c>
      <c r="E20" s="15">
        <f t="shared" si="0"/>
        <v>69042011.140000001</v>
      </c>
      <c r="F20" s="126">
        <f>F21+F22+F23+F24+F25+F26</f>
        <v>80477474.890000001</v>
      </c>
      <c r="G20" s="14">
        <f t="shared" si="1"/>
        <v>80477474.890000001</v>
      </c>
      <c r="H20" s="17">
        <f t="shared" si="2"/>
        <v>11435463.75</v>
      </c>
    </row>
    <row r="21" spans="2:8">
      <c r="B21" s="118" t="s">
        <v>47</v>
      </c>
      <c r="C21" s="14">
        <v>36372939.859999999</v>
      </c>
      <c r="D21" s="16">
        <v>0</v>
      </c>
      <c r="E21" s="15">
        <f t="shared" si="0"/>
        <v>36372939.859999999</v>
      </c>
      <c r="F21" s="16">
        <v>43051641.75</v>
      </c>
      <c r="G21" s="14">
        <f t="shared" si="1"/>
        <v>43051641.75</v>
      </c>
      <c r="H21" s="17">
        <f t="shared" si="2"/>
        <v>6678701.8900000006</v>
      </c>
    </row>
    <row r="22" spans="2:8">
      <c r="B22" s="118" t="s">
        <v>48</v>
      </c>
      <c r="C22" s="14">
        <v>3056048.14</v>
      </c>
      <c r="D22" s="16">
        <v>0</v>
      </c>
      <c r="E22" s="15">
        <f t="shared" si="0"/>
        <v>3056048.14</v>
      </c>
      <c r="F22" s="16">
        <v>3985362.5</v>
      </c>
      <c r="G22" s="14">
        <f t="shared" si="1"/>
        <v>3985362.5</v>
      </c>
      <c r="H22" s="17">
        <f t="shared" si="2"/>
        <v>929314.35999999987</v>
      </c>
    </row>
    <row r="23" spans="2:8">
      <c r="B23" s="118" t="s">
        <v>49</v>
      </c>
      <c r="C23" s="14">
        <v>10486970.99</v>
      </c>
      <c r="D23" s="16">
        <v>0</v>
      </c>
      <c r="E23" s="15">
        <f t="shared" si="0"/>
        <v>10486970.99</v>
      </c>
      <c r="F23" s="16">
        <v>11279805.779999999</v>
      </c>
      <c r="G23" s="14">
        <f t="shared" si="1"/>
        <v>11279805.779999999</v>
      </c>
      <c r="H23" s="17">
        <f t="shared" si="2"/>
        <v>792834.78999999911</v>
      </c>
    </row>
    <row r="24" spans="2:8">
      <c r="B24" s="118" t="s">
        <v>50</v>
      </c>
      <c r="C24" s="14">
        <v>466396.4</v>
      </c>
      <c r="D24" s="16">
        <v>0</v>
      </c>
      <c r="E24" s="15">
        <f t="shared" si="0"/>
        <v>466396.4</v>
      </c>
      <c r="F24" s="16">
        <v>589381.21</v>
      </c>
      <c r="G24" s="14">
        <f t="shared" si="1"/>
        <v>589381.21</v>
      </c>
      <c r="H24" s="17">
        <f t="shared" si="2"/>
        <v>122984.80999999994</v>
      </c>
    </row>
    <row r="25" spans="2:8">
      <c r="B25" s="118" t="s">
        <v>51</v>
      </c>
      <c r="C25" s="14">
        <v>16490179.77</v>
      </c>
      <c r="D25" s="16">
        <v>0</v>
      </c>
      <c r="E25" s="15">
        <f t="shared" si="0"/>
        <v>16490179.77</v>
      </c>
      <c r="F25" s="16">
        <v>18166561.960000001</v>
      </c>
      <c r="G25" s="14">
        <f t="shared" si="1"/>
        <v>18166561.960000001</v>
      </c>
      <c r="H25" s="17">
        <f t="shared" si="2"/>
        <v>1676382.1900000013</v>
      </c>
    </row>
    <row r="26" spans="2:8">
      <c r="B26" s="118" t="s">
        <v>52</v>
      </c>
      <c r="C26" s="14">
        <v>2169475.98</v>
      </c>
      <c r="D26" s="16">
        <v>0</v>
      </c>
      <c r="E26" s="15">
        <f t="shared" si="0"/>
        <v>2169475.98</v>
      </c>
      <c r="F26" s="16">
        <v>3404721.69</v>
      </c>
      <c r="G26" s="14">
        <f t="shared" si="1"/>
        <v>3404721.69</v>
      </c>
      <c r="H26" s="17">
        <f t="shared" si="2"/>
        <v>1235245.71</v>
      </c>
    </row>
    <row r="27" spans="2:8">
      <c r="B27" s="127" t="s">
        <v>53</v>
      </c>
      <c r="C27" s="120">
        <f>SUM(C28+C33+C58)</f>
        <v>304845754.83000004</v>
      </c>
      <c r="D27" s="128">
        <v>0</v>
      </c>
      <c r="E27" s="121">
        <f t="shared" si="0"/>
        <v>304845754.83000004</v>
      </c>
      <c r="F27" s="122">
        <f>SUM(F28+F33+F58)</f>
        <v>346658366.22999996</v>
      </c>
      <c r="G27" s="123">
        <f t="shared" si="1"/>
        <v>346658366.22999996</v>
      </c>
      <c r="H27" s="124">
        <f t="shared" si="2"/>
        <v>41812611.399999917</v>
      </c>
    </row>
    <row r="28" spans="2:8" ht="24">
      <c r="B28" s="118" t="s">
        <v>54</v>
      </c>
      <c r="C28" s="125">
        <f>SUM(C29:C32)</f>
        <v>18423977.060000002</v>
      </c>
      <c r="D28" s="16">
        <v>0</v>
      </c>
      <c r="E28" s="15">
        <f t="shared" si="0"/>
        <v>18423977.060000002</v>
      </c>
      <c r="F28" s="126">
        <f>SUM(F29:F32)</f>
        <v>26519518.119999997</v>
      </c>
      <c r="G28" s="14">
        <f t="shared" si="1"/>
        <v>26519518.119999997</v>
      </c>
      <c r="H28" s="17">
        <f t="shared" si="2"/>
        <v>8095541.0599999949</v>
      </c>
    </row>
    <row r="29" spans="2:8" ht="24">
      <c r="B29" s="118" t="s">
        <v>55</v>
      </c>
      <c r="C29" s="14">
        <v>1371933.21</v>
      </c>
      <c r="D29" s="16">
        <v>0</v>
      </c>
      <c r="E29" s="15">
        <f t="shared" si="0"/>
        <v>1371933.21</v>
      </c>
      <c r="F29" s="16">
        <v>6538563.9100000001</v>
      </c>
      <c r="G29" s="14">
        <f t="shared" si="1"/>
        <v>6538563.9100000001</v>
      </c>
      <c r="H29" s="17">
        <f t="shared" si="2"/>
        <v>5166630.7</v>
      </c>
    </row>
    <row r="30" spans="2:8">
      <c r="B30" s="118" t="s">
        <v>56</v>
      </c>
      <c r="C30" s="14">
        <v>8650000</v>
      </c>
      <c r="D30" s="16">
        <v>0</v>
      </c>
      <c r="E30" s="15">
        <f t="shared" si="0"/>
        <v>8650000</v>
      </c>
      <c r="F30" s="16">
        <v>6888062.0599999996</v>
      </c>
      <c r="G30" s="14">
        <f t="shared" si="1"/>
        <v>6888062.0599999996</v>
      </c>
      <c r="H30" s="17">
        <f t="shared" si="2"/>
        <v>-1761937.9400000004</v>
      </c>
    </row>
    <row r="31" spans="2:8" ht="24">
      <c r="B31" s="118" t="s">
        <v>57</v>
      </c>
      <c r="C31" s="14">
        <v>4427311.74</v>
      </c>
      <c r="D31" s="16">
        <v>0</v>
      </c>
      <c r="E31" s="15">
        <f t="shared" si="0"/>
        <v>4427311.74</v>
      </c>
      <c r="F31" s="16">
        <v>7873751.04</v>
      </c>
      <c r="G31" s="14">
        <f t="shared" si="1"/>
        <v>7873751.04</v>
      </c>
      <c r="H31" s="17">
        <f t="shared" si="2"/>
        <v>3446439.3</v>
      </c>
    </row>
    <row r="32" spans="2:8" ht="24">
      <c r="B32" s="118" t="s">
        <v>58</v>
      </c>
      <c r="C32" s="14">
        <v>3974732.11</v>
      </c>
      <c r="D32" s="16">
        <v>0</v>
      </c>
      <c r="E32" s="15">
        <f t="shared" si="0"/>
        <v>3974732.11</v>
      </c>
      <c r="F32" s="16">
        <v>5219141.1100000003</v>
      </c>
      <c r="G32" s="14">
        <f t="shared" si="1"/>
        <v>5219141.1100000003</v>
      </c>
      <c r="H32" s="17">
        <f t="shared" si="2"/>
        <v>1244409.0000000005</v>
      </c>
    </row>
    <row r="33" spans="2:8">
      <c r="B33" s="118" t="s">
        <v>59</v>
      </c>
      <c r="C33" s="125">
        <f>SUM(C34:C57)</f>
        <v>284913042.75000006</v>
      </c>
      <c r="D33" s="16">
        <v>0</v>
      </c>
      <c r="E33" s="15">
        <f t="shared" si="0"/>
        <v>284913042.75000006</v>
      </c>
      <c r="F33" s="126">
        <f>SUM(F34:F57)</f>
        <v>318073532.99999994</v>
      </c>
      <c r="G33" s="14">
        <f t="shared" si="1"/>
        <v>318073532.99999994</v>
      </c>
      <c r="H33" s="17">
        <f t="shared" si="2"/>
        <v>33160490.249999881</v>
      </c>
    </row>
    <row r="34" spans="2:8">
      <c r="B34" s="118" t="s">
        <v>60</v>
      </c>
      <c r="C34" s="14">
        <v>79124.429999999993</v>
      </c>
      <c r="D34" s="16">
        <v>0</v>
      </c>
      <c r="E34" s="15">
        <f t="shared" ref="E34:E95" si="3">SUM(C34:D34)</f>
        <v>79124.429999999993</v>
      </c>
      <c r="F34" s="16">
        <v>120518.39999999999</v>
      </c>
      <c r="G34" s="14">
        <f t="shared" si="1"/>
        <v>120518.39999999999</v>
      </c>
      <c r="H34" s="17">
        <f t="shared" si="2"/>
        <v>41393.97</v>
      </c>
    </row>
    <row r="35" spans="2:8">
      <c r="B35" s="118" t="s">
        <v>61</v>
      </c>
      <c r="C35" s="14">
        <v>490039.26</v>
      </c>
      <c r="D35" s="16">
        <v>0</v>
      </c>
      <c r="E35" s="15">
        <f t="shared" si="3"/>
        <v>490039.26</v>
      </c>
      <c r="F35" s="16">
        <v>604129.51</v>
      </c>
      <c r="G35" s="14">
        <f t="shared" si="1"/>
        <v>604129.51</v>
      </c>
      <c r="H35" s="17">
        <f t="shared" si="2"/>
        <v>114090.25</v>
      </c>
    </row>
    <row r="36" spans="2:8">
      <c r="B36" s="118" t="s">
        <v>62</v>
      </c>
      <c r="C36" s="14">
        <v>43375682.299999997</v>
      </c>
      <c r="D36" s="16">
        <v>0</v>
      </c>
      <c r="E36" s="15">
        <f t="shared" si="3"/>
        <v>43375682.299999997</v>
      </c>
      <c r="F36" s="16">
        <v>69388898.939999998</v>
      </c>
      <c r="G36" s="14">
        <f t="shared" si="1"/>
        <v>69388898.939999998</v>
      </c>
      <c r="H36" s="17">
        <f t="shared" si="2"/>
        <v>26013216.640000001</v>
      </c>
    </row>
    <row r="37" spans="2:8">
      <c r="B37" s="118" t="s">
        <v>63</v>
      </c>
      <c r="C37" s="14">
        <v>3314303.94</v>
      </c>
      <c r="D37" s="16">
        <v>0</v>
      </c>
      <c r="E37" s="15">
        <f t="shared" si="3"/>
        <v>3314303.94</v>
      </c>
      <c r="F37" s="16">
        <v>1136844.32</v>
      </c>
      <c r="G37" s="14">
        <f t="shared" si="1"/>
        <v>1136844.32</v>
      </c>
      <c r="H37" s="17">
        <f t="shared" si="2"/>
        <v>-2177459.62</v>
      </c>
    </row>
    <row r="38" spans="2:8">
      <c r="B38" s="118" t="s">
        <v>64</v>
      </c>
      <c r="C38" s="14">
        <v>92000</v>
      </c>
      <c r="D38" s="16">
        <v>0</v>
      </c>
      <c r="E38" s="15">
        <f t="shared" si="3"/>
        <v>92000</v>
      </c>
      <c r="F38" s="16">
        <v>0</v>
      </c>
      <c r="G38" s="14">
        <v>0</v>
      </c>
      <c r="H38" s="17">
        <f t="shared" si="2"/>
        <v>-92000</v>
      </c>
    </row>
    <row r="39" spans="2:8">
      <c r="B39" s="118" t="s">
        <v>65</v>
      </c>
      <c r="C39" s="14">
        <v>199559.5</v>
      </c>
      <c r="D39" s="16">
        <v>0</v>
      </c>
      <c r="E39" s="15">
        <f t="shared" si="3"/>
        <v>199559.5</v>
      </c>
      <c r="F39" s="16">
        <v>339810.18</v>
      </c>
      <c r="G39" s="14">
        <f t="shared" ref="G39:G93" si="4">F39</f>
        <v>339810.18</v>
      </c>
      <c r="H39" s="17">
        <f t="shared" si="2"/>
        <v>140250.68</v>
      </c>
    </row>
    <row r="40" spans="2:8">
      <c r="B40" s="118" t="s">
        <v>66</v>
      </c>
      <c r="C40" s="14">
        <v>74551.72</v>
      </c>
      <c r="D40" s="16">
        <v>0</v>
      </c>
      <c r="E40" s="15">
        <f t="shared" si="3"/>
        <v>74551.72</v>
      </c>
      <c r="F40" s="16">
        <v>56352.959999999999</v>
      </c>
      <c r="G40" s="14">
        <f t="shared" si="4"/>
        <v>56352.959999999999</v>
      </c>
      <c r="H40" s="17">
        <f t="shared" si="2"/>
        <v>-18198.760000000002</v>
      </c>
    </row>
    <row r="41" spans="2:8">
      <c r="B41" s="118" t="s">
        <v>67</v>
      </c>
      <c r="C41" s="14">
        <v>664596.75</v>
      </c>
      <c r="D41" s="16">
        <v>0</v>
      </c>
      <c r="E41" s="15">
        <f t="shared" si="3"/>
        <v>664596.75</v>
      </c>
      <c r="F41" s="16">
        <v>482071.58</v>
      </c>
      <c r="G41" s="14">
        <f t="shared" si="4"/>
        <v>482071.58</v>
      </c>
      <c r="H41" s="17">
        <f t="shared" si="2"/>
        <v>-182525.16999999998</v>
      </c>
    </row>
    <row r="42" spans="2:8">
      <c r="B42" s="118" t="s">
        <v>68</v>
      </c>
      <c r="C42" s="14">
        <v>9689931.6199999992</v>
      </c>
      <c r="D42" s="16">
        <v>0</v>
      </c>
      <c r="E42" s="15">
        <f t="shared" si="3"/>
        <v>9689931.6199999992</v>
      </c>
      <c r="F42" s="16">
        <v>12591753.560000001</v>
      </c>
      <c r="G42" s="14">
        <f t="shared" si="4"/>
        <v>12591753.560000001</v>
      </c>
      <c r="H42" s="17">
        <f t="shared" si="2"/>
        <v>2901821.9400000013</v>
      </c>
    </row>
    <row r="43" spans="2:8" ht="24">
      <c r="B43" s="118" t="s">
        <v>69</v>
      </c>
      <c r="C43" s="14">
        <v>16439706.359999999</v>
      </c>
      <c r="D43" s="16">
        <v>0</v>
      </c>
      <c r="E43" s="15">
        <f t="shared" si="3"/>
        <v>16439706.359999999</v>
      </c>
      <c r="F43" s="16">
        <v>7264930.9000000004</v>
      </c>
      <c r="G43" s="14">
        <f t="shared" si="4"/>
        <v>7264930.9000000004</v>
      </c>
      <c r="H43" s="17">
        <f t="shared" si="2"/>
        <v>-9174775.459999999</v>
      </c>
    </row>
    <row r="44" spans="2:8" ht="36">
      <c r="B44" s="118" t="s">
        <v>70</v>
      </c>
      <c r="C44" s="14">
        <v>1864593.54</v>
      </c>
      <c r="D44" s="16">
        <v>0</v>
      </c>
      <c r="E44" s="15">
        <f t="shared" si="3"/>
        <v>1864593.54</v>
      </c>
      <c r="F44" s="16">
        <v>4127292.32</v>
      </c>
      <c r="G44" s="14">
        <f t="shared" si="4"/>
        <v>4127292.32</v>
      </c>
      <c r="H44" s="17">
        <f t="shared" si="2"/>
        <v>2262698.7799999998</v>
      </c>
    </row>
    <row r="45" spans="2:8" ht="24">
      <c r="B45" s="118" t="s">
        <v>71</v>
      </c>
      <c r="C45" s="14">
        <v>12035133.42</v>
      </c>
      <c r="D45" s="16">
        <v>0</v>
      </c>
      <c r="E45" s="15">
        <f t="shared" si="3"/>
        <v>12035133.42</v>
      </c>
      <c r="F45" s="16">
        <v>11369066.25</v>
      </c>
      <c r="G45" s="14">
        <f t="shared" si="4"/>
        <v>11369066.25</v>
      </c>
      <c r="H45" s="17">
        <f t="shared" si="2"/>
        <v>-666067.16999999993</v>
      </c>
    </row>
    <row r="46" spans="2:8">
      <c r="B46" s="118" t="s">
        <v>72</v>
      </c>
      <c r="C46" s="14">
        <v>420600</v>
      </c>
      <c r="D46" s="16">
        <v>0</v>
      </c>
      <c r="E46" s="15">
        <f t="shared" si="3"/>
        <v>420600</v>
      </c>
      <c r="F46" s="16">
        <v>644160.80000000005</v>
      </c>
      <c r="G46" s="14">
        <f t="shared" si="4"/>
        <v>644160.80000000005</v>
      </c>
      <c r="H46" s="17">
        <f t="shared" si="2"/>
        <v>223560.80000000005</v>
      </c>
    </row>
    <row r="47" spans="2:8">
      <c r="B47" s="118" t="s">
        <v>73</v>
      </c>
      <c r="C47" s="14">
        <v>9061640.9000000004</v>
      </c>
      <c r="D47" s="16">
        <v>0</v>
      </c>
      <c r="E47" s="15">
        <f t="shared" si="3"/>
        <v>9061640.9000000004</v>
      </c>
      <c r="F47" s="16">
        <v>7133929.96</v>
      </c>
      <c r="G47" s="14">
        <f t="shared" si="4"/>
        <v>7133929.96</v>
      </c>
      <c r="H47" s="17">
        <f t="shared" si="2"/>
        <v>-1927710.9400000004</v>
      </c>
    </row>
    <row r="48" spans="2:8">
      <c r="B48" s="118" t="s">
        <v>74</v>
      </c>
      <c r="C48" s="14">
        <v>56345.87</v>
      </c>
      <c r="D48" s="16">
        <v>0</v>
      </c>
      <c r="E48" s="15">
        <f t="shared" si="3"/>
        <v>56345.87</v>
      </c>
      <c r="F48" s="16">
        <v>127750</v>
      </c>
      <c r="G48" s="14">
        <f t="shared" si="4"/>
        <v>127750</v>
      </c>
      <c r="H48" s="17">
        <f t="shared" si="2"/>
        <v>71404.13</v>
      </c>
    </row>
    <row r="49" spans="2:8">
      <c r="B49" s="118" t="s">
        <v>75</v>
      </c>
      <c r="C49" s="14">
        <v>148672913.47</v>
      </c>
      <c r="D49" s="16">
        <v>0</v>
      </c>
      <c r="E49" s="15">
        <f t="shared" si="3"/>
        <v>148672913.47</v>
      </c>
      <c r="F49" s="16">
        <v>161303574.78999999</v>
      </c>
      <c r="G49" s="14">
        <f t="shared" si="4"/>
        <v>161303574.78999999</v>
      </c>
      <c r="H49" s="17">
        <f t="shared" si="2"/>
        <v>12630661.319999993</v>
      </c>
    </row>
    <row r="50" spans="2:8" ht="24">
      <c r="B50" s="118" t="s">
        <v>76</v>
      </c>
      <c r="C50" s="14">
        <v>4582531.55</v>
      </c>
      <c r="D50" s="16">
        <v>0</v>
      </c>
      <c r="E50" s="15">
        <f t="shared" si="3"/>
        <v>4582531.55</v>
      </c>
      <c r="F50" s="16">
        <v>5018278.4000000004</v>
      </c>
      <c r="G50" s="14">
        <f t="shared" si="4"/>
        <v>5018278.4000000004</v>
      </c>
      <c r="H50" s="17">
        <f t="shared" si="2"/>
        <v>435746.85000000056</v>
      </c>
    </row>
    <row r="51" spans="2:8">
      <c r="B51" s="118" t="s">
        <v>77</v>
      </c>
      <c r="C51" s="14">
        <v>5088000</v>
      </c>
      <c r="D51" s="16">
        <v>0</v>
      </c>
      <c r="E51" s="15">
        <f t="shared" si="3"/>
        <v>5088000</v>
      </c>
      <c r="F51" s="16">
        <v>6629835.6799999997</v>
      </c>
      <c r="G51" s="14">
        <f t="shared" si="4"/>
        <v>6629835.6799999997</v>
      </c>
      <c r="H51" s="17">
        <f t="shared" si="2"/>
        <v>1541835.6799999997</v>
      </c>
    </row>
    <row r="52" spans="2:8">
      <c r="B52" s="118" t="s">
        <v>78</v>
      </c>
      <c r="C52" s="14">
        <v>4937072</v>
      </c>
      <c r="D52" s="16">
        <v>0</v>
      </c>
      <c r="E52" s="15">
        <f t="shared" si="3"/>
        <v>4937072</v>
      </c>
      <c r="F52" s="16">
        <v>5938376.0999999996</v>
      </c>
      <c r="G52" s="14">
        <f t="shared" si="4"/>
        <v>5938376.0999999996</v>
      </c>
      <c r="H52" s="17">
        <f t="shared" si="2"/>
        <v>1001304.0999999996</v>
      </c>
    </row>
    <row r="53" spans="2:8" ht="24">
      <c r="B53" s="118" t="s">
        <v>79</v>
      </c>
      <c r="C53" s="14">
        <v>405596.11</v>
      </c>
      <c r="D53" s="16">
        <v>0</v>
      </c>
      <c r="E53" s="15">
        <f t="shared" si="3"/>
        <v>405596.11</v>
      </c>
      <c r="F53" s="16">
        <v>538010.43999999994</v>
      </c>
      <c r="G53" s="14">
        <f t="shared" si="4"/>
        <v>538010.43999999994</v>
      </c>
      <c r="H53" s="17">
        <f t="shared" si="2"/>
        <v>132414.32999999996</v>
      </c>
    </row>
    <row r="54" spans="2:8">
      <c r="B54" s="118" t="s">
        <v>80</v>
      </c>
      <c r="C54" s="14">
        <v>222144.11</v>
      </c>
      <c r="D54" s="16">
        <v>0</v>
      </c>
      <c r="E54" s="15">
        <f t="shared" si="3"/>
        <v>222144.11</v>
      </c>
      <c r="F54" s="16">
        <v>256151.4</v>
      </c>
      <c r="G54" s="14">
        <f t="shared" si="4"/>
        <v>256151.4</v>
      </c>
      <c r="H54" s="17">
        <f t="shared" si="2"/>
        <v>34007.290000000008</v>
      </c>
    </row>
    <row r="55" spans="2:8">
      <c r="B55" s="118" t="s">
        <v>81</v>
      </c>
      <c r="C55" s="14">
        <v>7997257.9000000004</v>
      </c>
      <c r="D55" s="16">
        <v>0</v>
      </c>
      <c r="E55" s="15">
        <f t="shared" si="3"/>
        <v>7997257.9000000004</v>
      </c>
      <c r="F55" s="16">
        <v>7470670.7400000002</v>
      </c>
      <c r="G55" s="14">
        <f t="shared" si="4"/>
        <v>7470670.7400000002</v>
      </c>
      <c r="H55" s="17">
        <f t="shared" si="2"/>
        <v>-526587.16000000015</v>
      </c>
    </row>
    <row r="56" spans="2:8">
      <c r="B56" s="118" t="s">
        <v>82</v>
      </c>
      <c r="C56" s="14">
        <v>12496718</v>
      </c>
      <c r="D56" s="16">
        <v>0</v>
      </c>
      <c r="E56" s="15">
        <f t="shared" si="3"/>
        <v>12496718</v>
      </c>
      <c r="F56" s="16">
        <v>12794241</v>
      </c>
      <c r="G56" s="14">
        <f t="shared" si="4"/>
        <v>12794241</v>
      </c>
      <c r="H56" s="17">
        <f t="shared" si="2"/>
        <v>297523</v>
      </c>
    </row>
    <row r="57" spans="2:8">
      <c r="B57" s="118" t="s">
        <v>83</v>
      </c>
      <c r="C57" s="14">
        <v>2653000</v>
      </c>
      <c r="D57" s="16">
        <v>0</v>
      </c>
      <c r="E57" s="15">
        <f t="shared" si="3"/>
        <v>2653000</v>
      </c>
      <c r="F57" s="16">
        <v>2736884.77</v>
      </c>
      <c r="G57" s="14">
        <f t="shared" si="4"/>
        <v>2736884.77</v>
      </c>
      <c r="H57" s="17">
        <f t="shared" si="2"/>
        <v>83884.770000000019</v>
      </c>
    </row>
    <row r="58" spans="2:8">
      <c r="B58" s="118" t="s">
        <v>84</v>
      </c>
      <c r="C58" s="125">
        <f>SUM(C59)</f>
        <v>1508735.02</v>
      </c>
      <c r="D58" s="16">
        <v>0</v>
      </c>
      <c r="E58" s="15">
        <f t="shared" si="3"/>
        <v>1508735.02</v>
      </c>
      <c r="F58" s="126">
        <f>SUM(F59)</f>
        <v>2065315.11</v>
      </c>
      <c r="G58" s="14">
        <f t="shared" si="4"/>
        <v>2065315.11</v>
      </c>
      <c r="H58" s="17">
        <f t="shared" si="2"/>
        <v>556580.09000000008</v>
      </c>
    </row>
    <row r="59" spans="2:8">
      <c r="B59" s="118" t="s">
        <v>85</v>
      </c>
      <c r="C59" s="14">
        <v>1508735.02</v>
      </c>
      <c r="D59" s="16">
        <v>0</v>
      </c>
      <c r="E59" s="15">
        <f t="shared" si="3"/>
        <v>1508735.02</v>
      </c>
      <c r="F59" s="16">
        <v>2065315.11</v>
      </c>
      <c r="G59" s="14">
        <f t="shared" si="4"/>
        <v>2065315.11</v>
      </c>
      <c r="H59" s="17">
        <f t="shared" si="2"/>
        <v>556580.09000000008</v>
      </c>
    </row>
    <row r="60" spans="2:8">
      <c r="B60" s="127" t="s">
        <v>86</v>
      </c>
      <c r="C60" s="120">
        <f>SUM(C61)</f>
        <v>29318005.420000002</v>
      </c>
      <c r="D60" s="128">
        <v>0</v>
      </c>
      <c r="E60" s="121">
        <f t="shared" si="3"/>
        <v>29318005.420000002</v>
      </c>
      <c r="F60" s="122">
        <f>SUM(F61)</f>
        <v>54752373.899999991</v>
      </c>
      <c r="G60" s="123">
        <f t="shared" si="4"/>
        <v>54752373.899999991</v>
      </c>
      <c r="H60" s="124">
        <f t="shared" si="2"/>
        <v>25434368.479999989</v>
      </c>
    </row>
    <row r="61" spans="2:8">
      <c r="B61" s="118" t="s">
        <v>87</v>
      </c>
      <c r="C61" s="125">
        <f>SUM(C62:C65)</f>
        <v>29318005.420000002</v>
      </c>
      <c r="D61" s="16">
        <v>0</v>
      </c>
      <c r="E61" s="15">
        <f t="shared" si="3"/>
        <v>29318005.420000002</v>
      </c>
      <c r="F61" s="126">
        <f>SUM(F62:F65)</f>
        <v>54752373.899999991</v>
      </c>
      <c r="G61" s="14">
        <f t="shared" si="4"/>
        <v>54752373.899999991</v>
      </c>
      <c r="H61" s="17">
        <f t="shared" si="2"/>
        <v>25434368.479999989</v>
      </c>
    </row>
    <row r="62" spans="2:8">
      <c r="B62" s="118" t="s">
        <v>88</v>
      </c>
      <c r="C62" s="14">
        <v>5343300.9000000004</v>
      </c>
      <c r="D62" s="16">
        <v>0</v>
      </c>
      <c r="E62" s="15">
        <f t="shared" si="3"/>
        <v>5343300.9000000004</v>
      </c>
      <c r="F62" s="16">
        <v>6875497.4699999997</v>
      </c>
      <c r="G62" s="14">
        <f t="shared" si="4"/>
        <v>6875497.4699999997</v>
      </c>
      <c r="H62" s="17">
        <f t="shared" si="2"/>
        <v>1532196.5699999994</v>
      </c>
    </row>
    <row r="63" spans="2:8">
      <c r="B63" s="118" t="s">
        <v>89</v>
      </c>
      <c r="C63" s="14">
        <v>23710778.77</v>
      </c>
      <c r="D63" s="16">
        <v>0</v>
      </c>
      <c r="E63" s="15">
        <f t="shared" si="3"/>
        <v>23710778.77</v>
      </c>
      <c r="F63" s="16">
        <v>47406604.909999996</v>
      </c>
      <c r="G63" s="14">
        <f t="shared" si="4"/>
        <v>47406604.909999996</v>
      </c>
      <c r="H63" s="17">
        <f t="shared" si="2"/>
        <v>23695826.139999997</v>
      </c>
    </row>
    <row r="64" spans="2:8">
      <c r="B64" s="118" t="s">
        <v>90</v>
      </c>
      <c r="C64" s="14">
        <v>238999.98</v>
      </c>
      <c r="D64" s="16">
        <v>0</v>
      </c>
      <c r="E64" s="15">
        <f t="shared" si="3"/>
        <v>238999.98</v>
      </c>
      <c r="F64" s="16">
        <v>445098.4</v>
      </c>
      <c r="G64" s="14">
        <f t="shared" si="4"/>
        <v>445098.4</v>
      </c>
      <c r="H64" s="17">
        <f t="shared" si="2"/>
        <v>206098.42</v>
      </c>
    </row>
    <row r="65" spans="2:8">
      <c r="B65" s="118" t="s">
        <v>91</v>
      </c>
      <c r="C65" s="14">
        <v>24925.77</v>
      </c>
      <c r="D65" s="16">
        <v>0</v>
      </c>
      <c r="E65" s="15">
        <f t="shared" si="3"/>
        <v>24925.77</v>
      </c>
      <c r="F65" s="16">
        <v>25173.119999999999</v>
      </c>
      <c r="G65" s="14">
        <f t="shared" si="4"/>
        <v>25173.119999999999</v>
      </c>
      <c r="H65" s="17">
        <f t="shared" si="2"/>
        <v>247.34999999999854</v>
      </c>
    </row>
    <row r="66" spans="2:8">
      <c r="B66" s="127" t="s">
        <v>92</v>
      </c>
      <c r="C66" s="120">
        <f>SUM(C67)</f>
        <v>123476887.13999999</v>
      </c>
      <c r="D66" s="128">
        <v>0</v>
      </c>
      <c r="E66" s="121">
        <f t="shared" si="3"/>
        <v>123476887.13999999</v>
      </c>
      <c r="F66" s="122">
        <f>SUM(F67)</f>
        <v>114458147.91</v>
      </c>
      <c r="G66" s="123">
        <f t="shared" si="4"/>
        <v>114458147.91</v>
      </c>
      <c r="H66" s="124">
        <f t="shared" si="2"/>
        <v>-9018739.2299999893</v>
      </c>
    </row>
    <row r="67" spans="2:8">
      <c r="B67" s="118" t="s">
        <v>93</v>
      </c>
      <c r="C67" s="125">
        <f>SUM(C68+C71+C75)</f>
        <v>123476887.13999999</v>
      </c>
      <c r="D67" s="16">
        <v>0</v>
      </c>
      <c r="E67" s="15">
        <f t="shared" si="3"/>
        <v>123476887.13999999</v>
      </c>
      <c r="F67" s="126">
        <f>SUM(F68+F71+F75)</f>
        <v>114458147.91</v>
      </c>
      <c r="G67" s="14">
        <f t="shared" si="4"/>
        <v>114458147.91</v>
      </c>
      <c r="H67" s="17">
        <f t="shared" si="2"/>
        <v>-9018739.2299999893</v>
      </c>
    </row>
    <row r="68" spans="2:8">
      <c r="B68" s="118" t="s">
        <v>94</v>
      </c>
      <c r="C68" s="125">
        <f>SUM(C69:C70)</f>
        <v>112335899.08</v>
      </c>
      <c r="D68" s="16">
        <v>0</v>
      </c>
      <c r="E68" s="15">
        <f t="shared" si="3"/>
        <v>112335899.08</v>
      </c>
      <c r="F68" s="126">
        <f>SUM(F69:F70)</f>
        <v>85126514.709999993</v>
      </c>
      <c r="G68" s="14">
        <f t="shared" si="4"/>
        <v>85126514.709999993</v>
      </c>
      <c r="H68" s="17">
        <f t="shared" si="2"/>
        <v>-27209384.370000005</v>
      </c>
    </row>
    <row r="69" spans="2:8">
      <c r="B69" s="118" t="s">
        <v>95</v>
      </c>
      <c r="C69" s="14">
        <v>112335899.08</v>
      </c>
      <c r="D69" s="16">
        <v>0</v>
      </c>
      <c r="E69" s="15">
        <f t="shared" si="3"/>
        <v>112335899.08</v>
      </c>
      <c r="F69" s="16">
        <v>84990778.849999994</v>
      </c>
      <c r="G69" s="14">
        <f t="shared" si="4"/>
        <v>84990778.849999994</v>
      </c>
      <c r="H69" s="17">
        <f t="shared" si="2"/>
        <v>-27345120.230000004</v>
      </c>
    </row>
    <row r="70" spans="2:8">
      <c r="B70" s="118" t="s">
        <v>96</v>
      </c>
      <c r="C70" s="14">
        <v>0</v>
      </c>
      <c r="D70" s="16">
        <v>135735.85999999999</v>
      </c>
      <c r="E70" s="15">
        <f t="shared" si="3"/>
        <v>135735.85999999999</v>
      </c>
      <c r="F70" s="16">
        <v>135735.85999999999</v>
      </c>
      <c r="G70" s="14">
        <f t="shared" si="4"/>
        <v>135735.85999999999</v>
      </c>
      <c r="H70" s="17">
        <f t="shared" si="2"/>
        <v>135735.85999999999</v>
      </c>
    </row>
    <row r="71" spans="2:8">
      <c r="B71" s="118" t="s">
        <v>97</v>
      </c>
      <c r="C71" s="125">
        <f>SUM(C72:C74)</f>
        <v>7839894.46</v>
      </c>
      <c r="D71" s="16">
        <v>0</v>
      </c>
      <c r="E71" s="15">
        <f t="shared" si="3"/>
        <v>7839894.46</v>
      </c>
      <c r="F71" s="126">
        <f>SUM(F72:F74)</f>
        <v>6096042.4100000001</v>
      </c>
      <c r="G71" s="14">
        <f t="shared" si="4"/>
        <v>6096042.4100000001</v>
      </c>
      <c r="H71" s="17">
        <f t="shared" si="2"/>
        <v>-1743852.0499999998</v>
      </c>
    </row>
    <row r="72" spans="2:8">
      <c r="B72" s="118" t="s">
        <v>44</v>
      </c>
      <c r="C72" s="14">
        <v>7309038.7599999998</v>
      </c>
      <c r="D72" s="16">
        <v>0</v>
      </c>
      <c r="E72" s="15">
        <f t="shared" si="3"/>
        <v>7309038.7599999998</v>
      </c>
      <c r="F72" s="16">
        <v>5428702.8200000003</v>
      </c>
      <c r="G72" s="14">
        <f t="shared" si="4"/>
        <v>5428702.8200000003</v>
      </c>
      <c r="H72" s="17">
        <f t="shared" si="2"/>
        <v>-1880335.9399999995</v>
      </c>
    </row>
    <row r="73" spans="2:8">
      <c r="B73" s="118" t="s">
        <v>98</v>
      </c>
      <c r="C73" s="14">
        <v>338003.50999999978</v>
      </c>
      <c r="D73" s="16">
        <v>0</v>
      </c>
      <c r="E73" s="15">
        <f t="shared" si="3"/>
        <v>338003.50999999978</v>
      </c>
      <c r="F73" s="16">
        <v>502017.74</v>
      </c>
      <c r="G73" s="14">
        <f t="shared" si="4"/>
        <v>502017.74</v>
      </c>
      <c r="H73" s="17">
        <f t="shared" ref="H73:H134" si="5">SUM(G73-C73)</f>
        <v>164014.23000000021</v>
      </c>
    </row>
    <row r="74" spans="2:8">
      <c r="B74" s="118" t="s">
        <v>99</v>
      </c>
      <c r="C74" s="14">
        <v>192852.19</v>
      </c>
      <c r="D74" s="16">
        <v>0</v>
      </c>
      <c r="E74" s="15">
        <f t="shared" si="3"/>
        <v>192852.19</v>
      </c>
      <c r="F74" s="16">
        <v>165321.85</v>
      </c>
      <c r="G74" s="14">
        <f t="shared" si="4"/>
        <v>165321.85</v>
      </c>
      <c r="H74" s="17">
        <f t="shared" si="5"/>
        <v>-27530.339999999997</v>
      </c>
    </row>
    <row r="75" spans="2:8">
      <c r="B75" s="118" t="s">
        <v>100</v>
      </c>
      <c r="C75" s="125">
        <f>SUM(C76)</f>
        <v>3301093.6</v>
      </c>
      <c r="D75" s="16">
        <v>0</v>
      </c>
      <c r="E75" s="15">
        <f t="shared" si="3"/>
        <v>3301093.6</v>
      </c>
      <c r="F75" s="126">
        <f>SUM(F76)</f>
        <v>23235590.789999999</v>
      </c>
      <c r="G75" s="14">
        <f t="shared" si="4"/>
        <v>23235590.789999999</v>
      </c>
      <c r="H75" s="17">
        <f t="shared" si="5"/>
        <v>19934497.189999998</v>
      </c>
    </row>
    <row r="76" spans="2:8">
      <c r="B76" s="118" t="s">
        <v>101</v>
      </c>
      <c r="C76" s="14">
        <v>3301093.6</v>
      </c>
      <c r="D76" s="16">
        <v>0</v>
      </c>
      <c r="E76" s="15">
        <f t="shared" si="3"/>
        <v>3301093.6</v>
      </c>
      <c r="F76" s="16">
        <v>23235590.789999999</v>
      </c>
      <c r="G76" s="14">
        <f t="shared" si="4"/>
        <v>23235590.789999999</v>
      </c>
      <c r="H76" s="17">
        <f t="shared" si="5"/>
        <v>19934497.189999998</v>
      </c>
    </row>
    <row r="77" spans="2:8">
      <c r="B77" s="127" t="s">
        <v>102</v>
      </c>
      <c r="C77" s="120">
        <f>SUM(C78:C90)</f>
        <v>1276022992.9799998</v>
      </c>
      <c r="D77" s="128">
        <v>0</v>
      </c>
      <c r="E77" s="121">
        <f t="shared" si="3"/>
        <v>1276022992.9799998</v>
      </c>
      <c r="F77" s="122">
        <f>SUM(F78:F90)</f>
        <v>1530427468.3000002</v>
      </c>
      <c r="G77" s="123">
        <f t="shared" si="4"/>
        <v>1530427468.3000002</v>
      </c>
      <c r="H77" s="124">
        <f t="shared" si="5"/>
        <v>254404475.32000041</v>
      </c>
    </row>
    <row r="78" spans="2:8">
      <c r="B78" s="118" t="s">
        <v>103</v>
      </c>
      <c r="C78" s="14">
        <v>634768361.15999997</v>
      </c>
      <c r="D78" s="16">
        <v>0</v>
      </c>
      <c r="E78" s="15">
        <f t="shared" si="3"/>
        <v>634768361.15999997</v>
      </c>
      <c r="F78" s="16">
        <v>794515325.5</v>
      </c>
      <c r="G78" s="14">
        <f t="shared" si="4"/>
        <v>794515325.5</v>
      </c>
      <c r="H78" s="17">
        <f t="shared" si="5"/>
        <v>159746964.34000003</v>
      </c>
    </row>
    <row r="79" spans="2:8">
      <c r="B79" s="118" t="s">
        <v>104</v>
      </c>
      <c r="C79" s="14">
        <v>181867317.47999999</v>
      </c>
      <c r="D79" s="16">
        <v>0</v>
      </c>
      <c r="E79" s="15">
        <f t="shared" si="3"/>
        <v>181867317.47999999</v>
      </c>
      <c r="F79" s="16">
        <v>218356283.61000001</v>
      </c>
      <c r="G79" s="14">
        <f t="shared" si="4"/>
        <v>218356283.61000001</v>
      </c>
      <c r="H79" s="17">
        <f t="shared" si="5"/>
        <v>36488966.130000025</v>
      </c>
    </row>
    <row r="80" spans="2:8">
      <c r="B80" s="118" t="s">
        <v>105</v>
      </c>
      <c r="C80" s="14">
        <v>13358.04</v>
      </c>
      <c r="D80" s="16">
        <v>0</v>
      </c>
      <c r="E80" s="15">
        <f t="shared" si="3"/>
        <v>13358.04</v>
      </c>
      <c r="F80" s="16">
        <v>15258.15</v>
      </c>
      <c r="G80" s="14">
        <f t="shared" si="4"/>
        <v>15258.15</v>
      </c>
      <c r="H80" s="17">
        <f t="shared" si="5"/>
        <v>1900.1099999999988</v>
      </c>
    </row>
    <row r="81" spans="2:8">
      <c r="B81" s="118" t="s">
        <v>106</v>
      </c>
      <c r="C81" s="14">
        <v>16837119.960000001</v>
      </c>
      <c r="D81" s="16">
        <v>0</v>
      </c>
      <c r="E81" s="15">
        <f t="shared" si="3"/>
        <v>16837119.960000001</v>
      </c>
      <c r="F81" s="16">
        <v>19924367.969999999</v>
      </c>
      <c r="G81" s="14">
        <f t="shared" si="4"/>
        <v>19924367.969999999</v>
      </c>
      <c r="H81" s="17">
        <f t="shared" si="5"/>
        <v>3087248.0099999979</v>
      </c>
    </row>
    <row r="82" spans="2:8">
      <c r="B82" s="118" t="s">
        <v>107</v>
      </c>
      <c r="C82" s="14">
        <v>13279929.300000001</v>
      </c>
      <c r="D82" s="16">
        <v>0</v>
      </c>
      <c r="E82" s="15">
        <f t="shared" si="3"/>
        <v>13279929.300000001</v>
      </c>
      <c r="F82" s="16">
        <v>13353463.58</v>
      </c>
      <c r="G82" s="14">
        <f t="shared" si="4"/>
        <v>13353463.58</v>
      </c>
      <c r="H82" s="17">
        <f t="shared" si="5"/>
        <v>73534.279999999329</v>
      </c>
    </row>
    <row r="83" spans="2:8">
      <c r="B83" s="118" t="s">
        <v>108</v>
      </c>
      <c r="C83" s="14">
        <v>0</v>
      </c>
      <c r="D83" s="16">
        <v>2978647.71</v>
      </c>
      <c r="E83" s="15">
        <f t="shared" si="3"/>
        <v>2978647.71</v>
      </c>
      <c r="F83" s="16">
        <v>2978647.71</v>
      </c>
      <c r="G83" s="14">
        <f t="shared" si="4"/>
        <v>2978647.71</v>
      </c>
      <c r="H83" s="17">
        <f t="shared" si="5"/>
        <v>2978647.71</v>
      </c>
    </row>
    <row r="84" spans="2:8" ht="24">
      <c r="B84" s="118" t="s">
        <v>109</v>
      </c>
      <c r="C84" s="14">
        <v>131505371.34</v>
      </c>
      <c r="D84" s="16">
        <v>0</v>
      </c>
      <c r="E84" s="15">
        <f t="shared" si="3"/>
        <v>131505371.34</v>
      </c>
      <c r="F84" s="16">
        <v>131505371.34</v>
      </c>
      <c r="G84" s="14">
        <f t="shared" si="4"/>
        <v>131505371.34</v>
      </c>
      <c r="H84" s="17">
        <f t="shared" si="5"/>
        <v>0</v>
      </c>
    </row>
    <row r="85" spans="2:8">
      <c r="B85" s="118" t="s">
        <v>110</v>
      </c>
      <c r="C85" s="14">
        <v>107451686.52</v>
      </c>
      <c r="D85" s="16">
        <v>0</v>
      </c>
      <c r="E85" s="15">
        <f t="shared" si="3"/>
        <v>107451686.52</v>
      </c>
      <c r="F85" s="16">
        <v>125124932</v>
      </c>
      <c r="G85" s="14">
        <f t="shared" si="4"/>
        <v>125124932</v>
      </c>
      <c r="H85" s="17">
        <f t="shared" si="5"/>
        <v>17673245.480000004</v>
      </c>
    </row>
    <row r="86" spans="2:8">
      <c r="B86" s="118" t="s">
        <v>111</v>
      </c>
      <c r="C86" s="14">
        <v>30318264.960000001</v>
      </c>
      <c r="D86" s="16">
        <v>0</v>
      </c>
      <c r="E86" s="15">
        <f t="shared" si="3"/>
        <v>30318264.960000001</v>
      </c>
      <c r="F86" s="16">
        <v>20583703.09</v>
      </c>
      <c r="G86" s="14">
        <f t="shared" si="4"/>
        <v>20583703.09</v>
      </c>
      <c r="H86" s="17">
        <f t="shared" si="5"/>
        <v>-9734561.870000001</v>
      </c>
    </row>
    <row r="87" spans="2:8">
      <c r="B87" s="118" t="s">
        <v>112</v>
      </c>
      <c r="C87" s="14">
        <v>62532827.82</v>
      </c>
      <c r="D87" s="16">
        <v>0</v>
      </c>
      <c r="E87" s="15">
        <f t="shared" si="3"/>
        <v>62532827.82</v>
      </c>
      <c r="F87" s="16">
        <v>80556739.209999993</v>
      </c>
      <c r="G87" s="14">
        <f t="shared" si="4"/>
        <v>80556739.209999993</v>
      </c>
      <c r="H87" s="17">
        <f t="shared" si="5"/>
        <v>18023911.389999993</v>
      </c>
    </row>
    <row r="88" spans="2:8" ht="24">
      <c r="B88" s="118" t="s">
        <v>113</v>
      </c>
      <c r="C88" s="14">
        <v>0</v>
      </c>
      <c r="D88" s="16">
        <v>437538</v>
      </c>
      <c r="E88" s="15">
        <f t="shared" si="3"/>
        <v>437538</v>
      </c>
      <c r="F88" s="16">
        <v>437538</v>
      </c>
      <c r="G88" s="14">
        <f t="shared" si="4"/>
        <v>437538</v>
      </c>
      <c r="H88" s="17">
        <f t="shared" si="5"/>
        <v>437538</v>
      </c>
    </row>
    <row r="89" spans="2:8">
      <c r="B89" s="118" t="s">
        <v>114</v>
      </c>
      <c r="C89" s="14">
        <v>93465088.560000002</v>
      </c>
      <c r="D89" s="16">
        <v>0</v>
      </c>
      <c r="E89" s="15">
        <f t="shared" si="3"/>
        <v>93465088.560000002</v>
      </c>
      <c r="F89" s="16">
        <v>118613528</v>
      </c>
      <c r="G89" s="14">
        <f t="shared" si="4"/>
        <v>118613528</v>
      </c>
      <c r="H89" s="17">
        <f t="shared" si="5"/>
        <v>25148439.439999998</v>
      </c>
    </row>
    <row r="90" spans="2:8">
      <c r="B90" s="118" t="s">
        <v>115</v>
      </c>
      <c r="C90" s="14">
        <v>3983667.84</v>
      </c>
      <c r="D90" s="16">
        <v>0</v>
      </c>
      <c r="E90" s="15">
        <f t="shared" si="3"/>
        <v>3983667.84</v>
      </c>
      <c r="F90" s="16">
        <v>4462310.1399999997</v>
      </c>
      <c r="G90" s="14">
        <f t="shared" si="4"/>
        <v>4462310.1399999997</v>
      </c>
      <c r="H90" s="17">
        <f t="shared" si="5"/>
        <v>478642.29999999981</v>
      </c>
    </row>
    <row r="91" spans="2:8">
      <c r="B91" s="127" t="s">
        <v>116</v>
      </c>
      <c r="C91" s="120">
        <f>SUM(C92:C93)</f>
        <v>713294256.12</v>
      </c>
      <c r="D91" s="128">
        <v>0</v>
      </c>
      <c r="E91" s="121">
        <f t="shared" si="3"/>
        <v>713294256.12</v>
      </c>
      <c r="F91" s="122">
        <f>SUM(F92:F93)</f>
        <v>731802010.59000003</v>
      </c>
      <c r="G91" s="123">
        <f t="shared" si="4"/>
        <v>731802010.59000003</v>
      </c>
      <c r="H91" s="124">
        <f t="shared" si="5"/>
        <v>18507754.470000029</v>
      </c>
    </row>
    <row r="92" spans="2:8">
      <c r="B92" s="118" t="s">
        <v>117</v>
      </c>
      <c r="C92" s="14">
        <v>149225294.40000001</v>
      </c>
      <c r="D92" s="16">
        <v>0</v>
      </c>
      <c r="E92" s="15">
        <f t="shared" si="3"/>
        <v>149225294.40000001</v>
      </c>
      <c r="F92" s="16">
        <v>167453444.40000001</v>
      </c>
      <c r="G92" s="14">
        <f t="shared" si="4"/>
        <v>167453444.40000001</v>
      </c>
      <c r="H92" s="17">
        <f t="shared" si="5"/>
        <v>18228150</v>
      </c>
    </row>
    <row r="93" spans="2:8" ht="24">
      <c r="B93" s="118" t="s">
        <v>118</v>
      </c>
      <c r="C93" s="14">
        <v>564068961.72000003</v>
      </c>
      <c r="D93" s="16">
        <v>0</v>
      </c>
      <c r="E93" s="15">
        <f t="shared" si="3"/>
        <v>564068961.72000003</v>
      </c>
      <c r="F93" s="16">
        <v>564348566.19000006</v>
      </c>
      <c r="G93" s="14">
        <f t="shared" si="4"/>
        <v>564348566.19000006</v>
      </c>
      <c r="H93" s="17">
        <f t="shared" si="5"/>
        <v>279604.47000002861</v>
      </c>
    </row>
    <row r="94" spans="2:8">
      <c r="B94" s="127" t="s">
        <v>119</v>
      </c>
      <c r="C94" s="14">
        <v>0</v>
      </c>
      <c r="D94" s="16">
        <v>0</v>
      </c>
      <c r="E94" s="15">
        <f t="shared" si="3"/>
        <v>0</v>
      </c>
      <c r="F94" s="16">
        <v>0</v>
      </c>
      <c r="G94" s="14">
        <v>0</v>
      </c>
      <c r="H94" s="17">
        <f t="shared" si="5"/>
        <v>0</v>
      </c>
    </row>
    <row r="95" spans="2:8">
      <c r="B95" s="118" t="s">
        <v>120</v>
      </c>
      <c r="C95" s="14">
        <v>0</v>
      </c>
      <c r="D95" s="16">
        <v>0</v>
      </c>
      <c r="E95" s="15">
        <f t="shared" si="3"/>
        <v>0</v>
      </c>
      <c r="F95" s="16">
        <v>0</v>
      </c>
      <c r="G95" s="14">
        <v>0</v>
      </c>
      <c r="H95" s="17">
        <f t="shared" si="5"/>
        <v>0</v>
      </c>
    </row>
    <row r="96" spans="2:8" ht="15.75" thickBot="1">
      <c r="B96" s="129"/>
      <c r="C96" s="14">
        <v>0</v>
      </c>
      <c r="D96" s="16">
        <v>0</v>
      </c>
      <c r="E96" s="15"/>
      <c r="F96" s="16">
        <v>0</v>
      </c>
      <c r="G96" s="14">
        <v>0</v>
      </c>
      <c r="H96" s="130">
        <f>SUM(G96-C96)</f>
        <v>0</v>
      </c>
    </row>
    <row r="97" spans="1:8" ht="15.75" thickBot="1">
      <c r="B97" s="131" t="s">
        <v>27</v>
      </c>
      <c r="C97" s="132">
        <f>SUM(C9+C27+C60+C66+C77+C91)</f>
        <v>3579508119.1799994</v>
      </c>
      <c r="D97" s="133">
        <f>SUM(D8:D96)</f>
        <v>3551921.57</v>
      </c>
      <c r="E97" s="132">
        <f>SUM(C97:D97)</f>
        <v>3583060040.7499995</v>
      </c>
      <c r="F97" s="133">
        <f>SUM(F9+F27+F60+F66+F77+F91)</f>
        <v>4088140547.6300006</v>
      </c>
      <c r="G97" s="132">
        <f>F97</f>
        <v>4088140547.6300006</v>
      </c>
      <c r="H97" s="134">
        <f>G97-C97</f>
        <v>508632428.45000124</v>
      </c>
    </row>
    <row r="98" spans="1:8" ht="15.75" thickBot="1">
      <c r="B98" s="135"/>
      <c r="C98" s="136"/>
      <c r="D98" s="136"/>
      <c r="E98" s="136"/>
      <c r="F98" s="137" t="s">
        <v>28</v>
      </c>
      <c r="G98" s="138"/>
      <c r="H98" s="139"/>
    </row>
    <row r="99" spans="1:8">
      <c r="B99" s="140"/>
      <c r="C99" s="140"/>
      <c r="D99" s="140"/>
      <c r="E99" s="140"/>
      <c r="F99" s="140"/>
      <c r="G99" s="140"/>
      <c r="H99" s="140"/>
    </row>
    <row r="100" spans="1:8">
      <c r="A100" s="33"/>
      <c r="B100" s="141" t="s">
        <v>121</v>
      </c>
      <c r="C100" s="141"/>
      <c r="D100" s="141"/>
      <c r="E100" s="141"/>
      <c r="F100" s="141"/>
      <c r="G100" s="141"/>
      <c r="H100" s="141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</sheetData>
  <mergeCells count="10">
    <mergeCell ref="H97:H98"/>
    <mergeCell ref="F98:G98"/>
    <mergeCell ref="B99:H99"/>
    <mergeCell ref="B100:H100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EAI_RI</vt:lpstr>
      <vt:lpstr>EAI_FF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dcterms:created xsi:type="dcterms:W3CDTF">2022-07-28T22:26:54Z</dcterms:created>
  <dcterms:modified xsi:type="dcterms:W3CDTF">2022-07-28T22:32:50Z</dcterms:modified>
</cp:coreProperties>
</file>