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700" activeTab="0"/>
  </bookViews>
  <sheets>
    <sheet name="Reporte de Formatos" sheetId="1" r:id="rId1"/>
    <sheet name="Hidden_1" sheetId="2" r:id="rId2"/>
  </sheets>
  <externalReferences>
    <externalReference r:id="rId5"/>
  </externalReferences>
  <definedNames>
    <definedName name="Hidden_114">'Hidden_1'!$A$1:$A$2</definedName>
    <definedName name="hidden1">'[1]hidden1'!$A$1:$A$2</definedName>
  </definedNames>
  <calcPr fullCalcOnLoad="1"/>
</workbook>
</file>

<file path=xl/sharedStrings.xml><?xml version="1.0" encoding="utf-8"?>
<sst xmlns="http://schemas.openxmlformats.org/spreadsheetml/2006/main" count="4209" uniqueCount="1586">
  <si>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</si>
  <si>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</si>
  <si>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</si>
  <si>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</si>
  <si>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</si>
  <si>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</si>
  <si>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</si>
  <si>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</si>
  <si>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</si>
  <si>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</si>
  <si>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</si>
  <si>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</si>
  <si>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</si>
  <si>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</si>
  <si>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</si>
  <si>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</si>
  <si>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</si>
  <si>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</si>
  <si>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</si>
  <si>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</si>
  <si>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</si>
  <si>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</si>
  <si>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</si>
  <si>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</si>
  <si>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</si>
  <si>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</si>
  <si>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</si>
  <si>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</si>
  <si>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</si>
  <si>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</si>
  <si>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</si>
  <si>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</si>
  <si>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</si>
  <si>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</si>
  <si>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</si>
  <si>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</si>
  <si>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</si>
  <si>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</si>
  <si>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</si>
  <si>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</si>
  <si>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</si>
  <si>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</si>
  <si>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</si>
  <si>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</si>
  <si>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</si>
  <si>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</si>
  <si>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</si>
  <si>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</si>
  <si>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</si>
  <si>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</si>
  <si>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</si>
  <si>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</si>
  <si>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</si>
  <si>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</si>
  <si>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</si>
  <si>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</si>
  <si>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Trabajar en la limpieza de calles y plazas públicas, así como mejorar la recolección de residuos sólidos, principalmente las llantas usadas.</t>
  </si>
  <si>
    <t>Llevar a cabo el sacrificio de animales destinados al consumo de la población, de acuerdo con la normatividad aplicable</t>
  </si>
  <si>
    <t>Peticiones recibidas</t>
  </si>
  <si>
    <t>Peticiones atendidas</t>
  </si>
  <si>
    <t>Superficie atendida</t>
  </si>
  <si>
    <t>Graffiti removido</t>
  </si>
  <si>
    <t>Llantas</t>
  </si>
  <si>
    <t>Retiro de basura y hierba</t>
  </si>
  <si>
    <t>Tiliches recogidos</t>
  </si>
  <si>
    <t>Tierra de arrastre</t>
  </si>
  <si>
    <t>Retiro de escombro</t>
  </si>
  <si>
    <t>Limpieza de vialidades con barrido manual</t>
  </si>
  <si>
    <t>Barrido mecanico</t>
  </si>
  <si>
    <t>Retiro de perros muertos</t>
  </si>
  <si>
    <t>Platicas a personas Recyart</t>
  </si>
  <si>
    <t>Basura en panteones</t>
  </si>
  <si>
    <t>Solicitudes recibidas</t>
  </si>
  <si>
    <t>Solicitudes atendidas</t>
  </si>
  <si>
    <t>Poda de arboles (poda de crecimiento, podra drastica, poda de formacion y poda de fructificacion)</t>
  </si>
  <si>
    <t>Trabajos realizados en parques y areas verdes</t>
  </si>
  <si>
    <t>Trabajos realizados en camellones atendidos</t>
  </si>
  <si>
    <t>Basura retirada</t>
  </si>
  <si>
    <t>Articulos pintados (juegos, bancas, cestos, etc.)</t>
  </si>
  <si>
    <t>Salida total de arboles de vivero (reforestacion y donacion)</t>
  </si>
  <si>
    <t>Planta tratadora de chamizal</t>
  </si>
  <si>
    <t>Planta tratadora de oriente</t>
  </si>
  <si>
    <t>Sustitución de luminaria o foco</t>
  </si>
  <si>
    <t>Sustitución de fotocelda</t>
  </si>
  <si>
    <t>Lampara reinstalada</t>
  </si>
  <si>
    <t>Intervención a colonias</t>
  </si>
  <si>
    <t>Intervención en avenidas</t>
  </si>
  <si>
    <t>Reparación de cableado</t>
  </si>
  <si>
    <t>Rehabilitación de gabinetes de control</t>
  </si>
  <si>
    <t>Rehabilitación de arbotantes</t>
  </si>
  <si>
    <t>Reconexión de circuitos</t>
  </si>
  <si>
    <t>Reparación y/o sustitución de sistemas de transformación</t>
  </si>
  <si>
    <t>Caballos sacrificados</t>
  </si>
  <si>
    <t>Asnos sacrificados</t>
  </si>
  <si>
    <t>Cerdos sacrificados</t>
  </si>
  <si>
    <t>Reses sacrificadas</t>
  </si>
  <si>
    <t>Bachán de caballo</t>
  </si>
  <si>
    <t>Bachán de res</t>
  </si>
  <si>
    <t>Bachán quemado</t>
  </si>
  <si>
    <t>Res quemada</t>
  </si>
  <si>
    <t>Terneras</t>
  </si>
  <si>
    <t>Eficacia</t>
  </si>
  <si>
    <t>Eficiencia</t>
  </si>
  <si>
    <t>Son las peticiones que realiza la ciudadania para los servicios que realiza la dirección.</t>
  </si>
  <si>
    <t>Son las petiones atendidas por la dirección.</t>
  </si>
  <si>
    <t>Es la superficie en metros cuadrados de las areas publicas que son atendidas.</t>
  </si>
  <si>
    <t>Pintas bandalicas que son removidas o borradas de los edificios publicos e infraestructura urbana de la ciudad.</t>
  </si>
  <si>
    <t>Son las llantas de desecho que son arrojadas en la via publica.</t>
  </si>
  <si>
    <t>Es la cantidad de basura y hierba resultado de la limpieza de las areas publicas que conforman la ciudad.</t>
  </si>
  <si>
    <t>Son los articulos del hogar, los cuales terminaron su vida util y se convierten en basura.</t>
  </si>
  <si>
    <t>Es la tierra que se acumula en las calles y avenidas de la ciudad.</t>
  </si>
  <si>
    <t>Son desechos de construcción por obras o demoliciones que son arrojadas a la via publica.</t>
  </si>
  <si>
    <t>Es la tierra y basura que se acumula en las avenidas y calles de la ciudad, en las cuales no puede accesar la barredora.</t>
  </si>
  <si>
    <t>Es la accion de barrido en las avenidas principales de la ciudad mediante barredoras mecanicas.</t>
  </si>
  <si>
    <t>Retiro de animales muertos en la via publica.</t>
  </si>
  <si>
    <t>Son platicas de concientización del cuidado del medio ambiente a escuelas y grupos sociales.</t>
  </si>
  <si>
    <t>Es la cantidad de basura que se retira de los panteones municipales.</t>
  </si>
  <si>
    <t>Son las solicitudes recibidas por los ciudadanos</t>
  </si>
  <si>
    <t>Son las solicitudes atendidas.</t>
  </si>
  <si>
    <t>Son los diferentes tipos de poda que se realizan a los arboles</t>
  </si>
  <si>
    <t>Es la superficie de las areas verdes a las que se les da el mantenimiento</t>
  </si>
  <si>
    <t>Son las actividades de limpieza y mantenimiento en los parques publicos.</t>
  </si>
  <si>
    <t>Son las actividades de limpieza y mantenimiento en los camellones que cuentan con area verde.</t>
  </si>
  <si>
    <t>Es la cantidad de basura que se limpia de los parques y areas verdes publicas de la ciudad</t>
  </si>
  <si>
    <t>Es el equipamiento que se encuentra en los parques publicos de la ciudad</t>
  </si>
  <si>
    <t>Arboles que se encuentran el vivero</t>
  </si>
  <si>
    <t>Es el tratamiento de las aguas residuales, para uso de riego</t>
  </si>
  <si>
    <t>Sustitución de luminaria o foco instalada en arboante</t>
  </si>
  <si>
    <t>Sustitución de la fotocelda que se conecta en lampara</t>
  </si>
  <si>
    <t>Reinstalacion de luminaria</t>
  </si>
  <si>
    <t>Colonias en las que se atiende el servicio</t>
  </si>
  <si>
    <t>Avenidas de la ciudad en las cuales se realizan las Acciónes</t>
  </si>
  <si>
    <t>Reparación de cortos, lineas abiertas, falsos, Reconexiónes, lineas pulverizadas</t>
  </si>
  <si>
    <t>Rehabilitación de los gabinetes que encienden las luminarias</t>
  </si>
  <si>
    <t>Rehabilitación de la estructura que sostiene la lampara</t>
  </si>
  <si>
    <t>Reconexión de los ciuduitos dañados</t>
  </si>
  <si>
    <t>Reparación de los sistemas de transformación hubicados en la ciudad.</t>
  </si>
  <si>
    <t>Son animales sacrificados de ganado equino</t>
  </si>
  <si>
    <t>Son animales sacrificados de ganado porcino</t>
  </si>
  <si>
    <t>Son animales sacrificados de ganado bovino</t>
  </si>
  <si>
    <t>Son los equinos que no se sostienen por su propio pie y se sacrifican por razones humanitarias</t>
  </si>
  <si>
    <t>Son los bovinos y que no se sostienen por su propio pie y se sacrifican por razones humanitarias</t>
  </si>
  <si>
    <t>Son los bovinos y equinos que no se sostienen por su propio pie, y son decomisados por no ser aptos para consumo humano.</t>
  </si>
  <si>
    <t>Son los bovinos decomisados por no ser aptos para consumo, y que fueron sacrificados durante el proceso normal de sacrificio</t>
  </si>
  <si>
    <t>Son crias de ganado bovino</t>
  </si>
  <si>
    <t>total solicitude/solicitudes recibidas</t>
  </si>
  <si>
    <t>solicitudes recibidas/solicitudes atendidas</t>
  </si>
  <si>
    <t>superficie total/superficie mensual</t>
  </si>
  <si>
    <t>Total graffiti removido/ total mensual graffiti removido</t>
  </si>
  <si>
    <t>total llantas/ total mensual llantas</t>
  </si>
  <si>
    <t>Total retiro de basura y hierba/ total mensual retiro de basura y hierba</t>
  </si>
  <si>
    <t>total de tiliches/ total mensual tiliches</t>
  </si>
  <si>
    <t>total de tierra de arrastre/ total mensual tierra de arrastre</t>
  </si>
  <si>
    <t>total de escombro/ total mensual de escombro</t>
  </si>
  <si>
    <t>total de kilometros barridos manualmente/ total mensual de kilometros barridos manualmente</t>
  </si>
  <si>
    <t>total de kilometros de barrido mecanico/ total mensual de barrido mecanico</t>
  </si>
  <si>
    <t>total de perros retirados/ total mensual de perros retirados</t>
  </si>
  <si>
    <t>total de platicas/ total mensual de platicas</t>
  </si>
  <si>
    <t>total de basura retirada en panteones/total mensual de basura retirada en panteones</t>
  </si>
  <si>
    <t>total de peticiones/total mensual de peticiones recibidas</t>
  </si>
  <si>
    <t>total de peticiones recibidas/total de peticiones atendidas</t>
  </si>
  <si>
    <t>Total de arboles podados</t>
  </si>
  <si>
    <t>total de superficie/total mensual de superficie atendida</t>
  </si>
  <si>
    <t>total de trabajos realizados/total mensual de trabajos realizados</t>
  </si>
  <si>
    <t>total de trabajos en camellones/total mensual de trabajos en camellones</t>
  </si>
  <si>
    <t>total de basura retirada de los parques/total mensual de basura retirada en los parques</t>
  </si>
  <si>
    <t>total de articulos pintados/total mensual de articulos pintados</t>
  </si>
  <si>
    <t>total de arboles salidos/total mensual de arboles salidos</t>
  </si>
  <si>
    <t>total de M³ de agua/total mensual de M³ de agua</t>
  </si>
  <si>
    <t>Total de sustitución de luminaria o foco /Total mensual de sustitución de luminaria o foco</t>
  </si>
  <si>
    <t>Total de sustitución de fotocelda /Total mensual de sustitución de fotocelda</t>
  </si>
  <si>
    <t>Total de lamparas reinstaladas /Total mensual de lamparas reinstaladas</t>
  </si>
  <si>
    <t>Total de intervención a colonias /Total mensual de intervención a colonias</t>
  </si>
  <si>
    <t>Total de intervención en avenidas /Total mensual de intervención en avenidas</t>
  </si>
  <si>
    <t>Total de reparación de cableado /Total mensual de reparación de cableado</t>
  </si>
  <si>
    <t>Total de rehabilitación de gabinetes de control /Total mensual de rehabilitación de gabinetes de control</t>
  </si>
  <si>
    <t>Total de rehabilitación de arbotantes /Total mensual de rehabilitación de arbotantes</t>
  </si>
  <si>
    <t>Total de Reconexión de circuitos /Total mensual de Reconexión de circuitos</t>
  </si>
  <si>
    <t>Total de reparación y/o sustitución de sistemas de transformación /Total mensual de reparación y/o sustitución de sistemas de transformación.</t>
  </si>
  <si>
    <t>total de caballos sacrificados/total mensual de caballos sacrificados</t>
  </si>
  <si>
    <t>total de asnos sacrificados/total mensual de asnos sacrificados</t>
  </si>
  <si>
    <t>total de cerdossacrificados/total mensual de cerdos sacrificados</t>
  </si>
  <si>
    <t>total de reses sacrificados/total mensual de reses sacrificados</t>
  </si>
  <si>
    <t>total de bachan de caballo/total mensual de bachan de caballo</t>
  </si>
  <si>
    <t>total de bachan de res/total mensual de bachan de res</t>
  </si>
  <si>
    <t>total de bachan quemado/total mensual de bachan quemado</t>
  </si>
  <si>
    <t>total de res quemada/total mensual de res quemada</t>
  </si>
  <si>
    <t>total de terneras/total mensual de terneras</t>
  </si>
  <si>
    <t>Solicitud</t>
  </si>
  <si>
    <t>M²</t>
  </si>
  <si>
    <t>Llanta</t>
  </si>
  <si>
    <t>Toneladas</t>
  </si>
  <si>
    <t>Kilómetros</t>
  </si>
  <si>
    <t>Animales</t>
  </si>
  <si>
    <t>Persona</t>
  </si>
  <si>
    <t>Arbol</t>
  </si>
  <si>
    <t>M2</t>
  </si>
  <si>
    <t>Parques</t>
  </si>
  <si>
    <t xml:space="preserve">Camellones </t>
  </si>
  <si>
    <t xml:space="preserve">Articulos </t>
  </si>
  <si>
    <t>M3</t>
  </si>
  <si>
    <t>Pieza</t>
  </si>
  <si>
    <t>Acción</t>
  </si>
  <si>
    <t>Metro</t>
  </si>
  <si>
    <t>Cabezas de ganado</t>
  </si>
  <si>
    <t>Mensual</t>
  </si>
  <si>
    <t>Reportes de actividades</t>
  </si>
  <si>
    <t>Coordinación Proyectos y Estadisticas</t>
  </si>
  <si>
    <t>Programa ¨Hogar Digno¨</t>
  </si>
  <si>
    <t xml:space="preserve">Economía </t>
  </si>
  <si>
    <t>Atender las solicitudes recibidas en esta dependencia y llevar acabo la revisión de las mismas para determinar la donación del material de construcción</t>
  </si>
  <si>
    <t>´=(Número de material donado /número de material recibibido) * 100</t>
  </si>
  <si>
    <t>Programa</t>
  </si>
  <si>
    <t xml:space="preserve">Listado de material (inventario) </t>
  </si>
  <si>
    <t>Enlace Comunitario y Asistencia Social</t>
  </si>
  <si>
    <t>Misión: Es una institución que promueve el desarrollo integral de las familias con un enfoque humano y equitativo a través de programas asistenciales, productivos, preventivos de protección de derechos y promoción de valores</t>
  </si>
  <si>
    <t>Porcentaje de avances en la implementación de nuevas herramientas para la mejora en el funcionamiento del portal digital y una mayor capacidad de acción para los (as) interesados (as)</t>
  </si>
  <si>
    <t>Mide el Porcentaje de avances en la implementación de nuevas herramientas para la mejora en el funcionamiento del portal digital y una mayor capacidad de acción para los (as) interesados (as)</t>
  </si>
  <si>
    <t>Total de nuevas herramientas, modificaciones o capacidades del portal de uso interno y externo/ Total de herramientas proyectadas para su implementación *100</t>
  </si>
  <si>
    <t>Nuevas herramientas del Portal/Base de Datos</t>
  </si>
  <si>
    <t>Archivos de Coordinación de Inv. Y Estadística</t>
  </si>
  <si>
    <t>Porcentaje de datos sistematizados para conocer el impacto de las acciones del DIF Municipal</t>
  </si>
  <si>
    <t>Mide el Porcentaje de datos sistematizados para conocer el impacto de las acciones del DIF Municipal</t>
  </si>
  <si>
    <t>Total de datos sistematizados/ Total de datos obtenidos *100</t>
  </si>
  <si>
    <t>Datos sistematizados</t>
  </si>
  <si>
    <t>Porcentaje de datos analizados en base a los obtenidos en la sistematización de información para uso de informes mensuales o anuales</t>
  </si>
  <si>
    <t>Mide el Porcentaje de datos analizados en base a los obtenidos en la sistematización de información para uso de informes mensuales o anuales</t>
  </si>
  <si>
    <t>Porcentaje de datos analizados/Total de datos sistematizados *100</t>
  </si>
  <si>
    <t>Datos analizados</t>
  </si>
  <si>
    <t xml:space="preserve">Porcentaje de capacitaciones, talleres o cursos de actualización diseñados/planficados para el personal interno del DIF Municipal u otra dependencia u organismo externo. </t>
  </si>
  <si>
    <t xml:space="preserve">Mide el Porcentaje de capacitaciones, talleres o cursos de actualización diseñados/planficados para el personal interno del DIF Municipal u otra dependencia u organismo externo. </t>
  </si>
  <si>
    <t>Número total de capacitaciones, talleres o cursos de actualización diseñados por la CIE/Total de capacitaciones, talleres o cursos de actualización diseñados proyectados en el año*100</t>
  </si>
  <si>
    <t>Capacitaciones, talleres y/o cursos de actualización</t>
  </si>
  <si>
    <t>Porcentaje de capacitaciones, talleres o cursos de actualización impartidos a personal del DIF Municipal o alguna dependencia u organismo externo</t>
  </si>
  <si>
    <t>Mide el Porcentaje de capacitaciones, talleres o cursos de actualización impartidos a personal del DIF Municipal o alguna dependencia u organismo externo</t>
  </si>
  <si>
    <t>Número total de capacitaciones, talleres o cursos de actualización impartidos por la CIE/Total de capacitaciones, talleres o cursos de actualización impatidos proyectados en el año*100</t>
  </si>
  <si>
    <t xml:space="preserve">Porcentaje de investigaciones realizadas sobre las poblaciones de interés del DIF Municipal </t>
  </si>
  <si>
    <t xml:space="preserve">Mide el Porcentaje de investigaciones realizadas sobre las poblaciones de interés del DIF Municipal </t>
  </si>
  <si>
    <t>Total de investigaciones realizadas/Total de investigaciones proyectadas en el año*100</t>
  </si>
  <si>
    <t>Investigaciones</t>
  </si>
  <si>
    <t>Porcentaje de informes, diagnósticos y/o boletines realizados sobre las poblaciones de interés del DIF Municipal</t>
  </si>
  <si>
    <t>Mide el Porcentaje de informes, diagnósticos y/o boletines realizados sobre las poblaciones de interés del DIF Municipal</t>
  </si>
  <si>
    <t>Total de informes, diagnósticos y/o boletines realizados/Total de informes, diagnósticos y/o boletines proyectado en el año*100</t>
  </si>
  <si>
    <t>Informes, diagnósticos y/o boletines</t>
  </si>
  <si>
    <t>Porcentaje de asistencias a foros, congresos, diplomados, cursos de actualización y/o capacitaciones por parte de personal de la CIE</t>
  </si>
  <si>
    <t>Mide el Porcentaje de asistencias a foros, congresos, diplomados, cursos de actualización y/o capacitaciones por parte de personal de la CIE</t>
  </si>
  <si>
    <t>Total de foros, congresos, diplomados, cursos de actualización y/o capacitaciones a las que asistió personal de la CIE/ Total de foros, congresos, diplomados, cursos de actualización y/o capacitaciones proyectadas para la asistencia del personal de la CIE</t>
  </si>
  <si>
    <t>Foros, congresos, diplomados, cursos de actualización y/o capacitaciones</t>
  </si>
  <si>
    <t>Porcentaje de programas, acciones y/o eventos diseñados, planificados y/o propuestos por la CIE para la atención de poblaciones de interés</t>
  </si>
  <si>
    <t>Mide el Porcentaje de programas, acciones y/o eventos diseñados, planificados y/o propuestos por la CIE para la atención de poblaciones de interés</t>
  </si>
  <si>
    <t>Total de programas, acciones y/o eventos diseñados, planificados y/o propuestos por la CIE/Total de programas, acciones y/o eventos proyectados en el año*100</t>
  </si>
  <si>
    <t>Programas, acciones y/o eventos</t>
  </si>
  <si>
    <t>Porcentaje de foros, presentaciones, conferencias o pláticas planficadas y/o ofertadas por la CIE</t>
  </si>
  <si>
    <t>Mide el Porcentaje de foros, presentaciones, conferencias o pláticas planficadas y/o ofertadas por la CIE</t>
  </si>
  <si>
    <t>Total de foros, presentaciones, conferencias o pláticas planficadas y/o ofertadas por la CIE/ Total de foros, presentaciones, conferencias o pláticas proyectadas en el año*100</t>
  </si>
  <si>
    <t>Foros, presentaciones, conferencias o pláticas</t>
  </si>
  <si>
    <t>Porcentaje de foros, presentaciones, conferencias o pláticas en las que participe la CIE.</t>
  </si>
  <si>
    <t>Mide el Porcentaje de foros, presentaciones, conferencias o pláticas en las que participe la CIE.</t>
  </si>
  <si>
    <t>Total de foros, presentaciones, conferencias o pláticas en las que participe la CIE/ Total de foros, presentaciones, conferencias o pláticas proyectadas en el año*100</t>
  </si>
  <si>
    <t>CDNNA Porcentaje  de Recorridos Diurnos realizados</t>
  </si>
  <si>
    <t>Mide el Porcentaje  de Recorridos Diurnos realizados</t>
  </si>
  <si>
    <t xml:space="preserve">Número de recorridos realizados entre Número de zonas planeados x 100 </t>
  </si>
  <si>
    <t>Recorridos</t>
  </si>
  <si>
    <t>Archivos de Coordinación CDNNA</t>
  </si>
  <si>
    <t>CDNNA Numero de Operativos especiales</t>
  </si>
  <si>
    <t>Mide el Numero de Operativos especiales</t>
  </si>
  <si>
    <t>Número de operativos realizados entre Número de operativos planeados x 100</t>
  </si>
  <si>
    <t>Operativos</t>
  </si>
  <si>
    <t>CDNNA Porcentaje de Menores Contactados</t>
  </si>
  <si>
    <t>Mide el Porcentaje de Menores Contactados</t>
  </si>
  <si>
    <t xml:space="preserve">                                                                                              Número de menores contactados entre                                                                  Número de menores proyectados a contactar x 100</t>
  </si>
  <si>
    <t>Menores Contactados</t>
  </si>
  <si>
    <t>CDNNA Porcentaje de Padres -Tutores Contactados</t>
  </si>
  <si>
    <t>Mide el Porcentaje de Padres -Tutores Contactados</t>
  </si>
  <si>
    <t xml:space="preserve">                                                                                              Número de padres-tutores contactados/                                                                  Número de tutores focalizados a contactar x 100</t>
  </si>
  <si>
    <t>Padres-Tutores</t>
  </si>
  <si>
    <t xml:space="preserve">CDNNA Numero de planes de asistencia </t>
  </si>
  <si>
    <t xml:space="preserve">Mide el Número de planes de asistencia </t>
  </si>
  <si>
    <t>Numero de planes de asistencia desarrollados/ numero de planes de asistencia desarrollados x 100</t>
  </si>
  <si>
    <t>planes de asistencia</t>
  </si>
  <si>
    <t>CDNNAPorcentaje de Menores beneficiados en el seguimiento realizado</t>
  </si>
  <si>
    <t>Mide el Porcentaje de Menores beneficiados en el seguimiento realizado</t>
  </si>
  <si>
    <t>Número de seguimientos realizados/Número de seguimientos proyectados x 100</t>
  </si>
  <si>
    <t>CDNNA Numero de reuniones con mesa de trabajo interinstitucional</t>
  </si>
  <si>
    <t>Mide el Número de reuniones con mesa de trabajo interinstitucional</t>
  </si>
  <si>
    <t>Numero de reuniones de mesa de trabajo/numero de reuniones x 100</t>
  </si>
  <si>
    <t>reuniones</t>
  </si>
  <si>
    <t xml:space="preserve">CDNNA Porcentaje de asuntos y gestiones atendidas </t>
  </si>
  <si>
    <t xml:space="preserve">Mide el Porcentaje de asuntos y gestiones atendidas </t>
  </si>
  <si>
    <t>Número de asuntos y gestiones atendidas x 100</t>
  </si>
  <si>
    <t>Asunto o trámite</t>
  </si>
  <si>
    <t>CAS Porcentaje de Despensas Adulto Mayor Entregadas Bimensualmente</t>
  </si>
  <si>
    <t>Mide Porcentaje de Despensas Adulto Mayor Entregadas Bimensualmente</t>
  </si>
  <si>
    <t>Número de despensas entregadas entre número de despensas recibidas de programas estatales y municipales por cien</t>
  </si>
  <si>
    <t>Despensas</t>
  </si>
  <si>
    <t>Archivos de Coordinación Asistencia Social</t>
  </si>
  <si>
    <t>CAS Porcentaje de Beneficiarios adulto mayor</t>
  </si>
  <si>
    <t>Mide Porcentaje de Beneficiarios adulto mayor</t>
  </si>
  <si>
    <t>Número de beneficiarios programados del Bimestre entre Número de beneficiarios Proyectados por cien</t>
  </si>
  <si>
    <t>Personas</t>
  </si>
  <si>
    <t>CAS Porcentaje de Despensa Mujeres Embarazadas Entregadas Bimensualmente</t>
  </si>
  <si>
    <t>Mide Porcentaje de Despensa Mujeres Embarazadas Entregadas Bimensualmente</t>
  </si>
  <si>
    <t>Número de despensas entregadas entre número de despensas recibidas de programas estatales por cien</t>
  </si>
  <si>
    <t>CAS Porcentaje de Beneficiarios Mujeres Embarazadas</t>
  </si>
  <si>
    <t>Mide Porcentaje de Beneficiarios  Mujeres Embarazadas</t>
  </si>
  <si>
    <t>Número de beneficiarios del bimestre entre Número de beneficiarios proyectados por cien</t>
  </si>
  <si>
    <t xml:space="preserve">CAS Porcentaje de Despensa para personas con discapacidad  entregadas bimensualmente </t>
  </si>
  <si>
    <t xml:space="preserve">Mide Porcentaje de Despensa para personas con discapacidad  entregadas bimensualmente </t>
  </si>
  <si>
    <t>CAS Porcentaje de Beneficiarios  Personas con Discapacidad</t>
  </si>
  <si>
    <t>Mide Porcentaje de Beneficiarios  Personas con Discapacidad</t>
  </si>
  <si>
    <t>Número de beneficiarios del bimestre entre número de beneficiarios proyectados por cien</t>
  </si>
  <si>
    <t>CAS Porcentaje de Despensa para menores de 5 años entregadas  bimensualmente</t>
  </si>
  <si>
    <t>Mide Porcentaje de Despensa para menores de 5 años entregadas  bimensualmente</t>
  </si>
  <si>
    <t>Número de despensas entregadas entre número de despensas recibidas de programas estatales  por cien</t>
  </si>
  <si>
    <t>CAS Porcentaje de Beneficiarios  Menores de 5 Años</t>
  </si>
  <si>
    <t>Mide Porcentaje de Beneficiarios  Menores de 5 Años</t>
  </si>
  <si>
    <t>Número de beneficiarios del bimestre  entre número de beneficiarios proyectados por cien</t>
  </si>
  <si>
    <t>CAS Porcentaje de Despensas a Jefes o Jefas de Familia VULNERABLES POR INGRESO</t>
  </si>
  <si>
    <t>Mide Porcentaje de Despensas a Jefes o Jefas de Familia VULNERABLES POR INGRESO</t>
  </si>
  <si>
    <t xml:space="preserve">Número de despensas otorgadas entre número de despensas programadas x 100                                    </t>
  </si>
  <si>
    <t>CAS Porcentaje de Despensas Extraordinarias</t>
  </si>
  <si>
    <t>Mide Porcentaje de Despensas Extraordinarias</t>
  </si>
  <si>
    <t xml:space="preserve">Número de registros totales entre Número de apoyos proyectados por cien       </t>
  </si>
  <si>
    <t>CAS Porcentaje dePersonas beneficiadas con  Despensas Extraordinarias</t>
  </si>
  <si>
    <t>MidePersonas beneficiadas con  Despensas Extraordinarias</t>
  </si>
  <si>
    <t>Número de beneficiarios   entre número de beneficiarios proyectados por cien</t>
  </si>
  <si>
    <t>CAS Porcentaje de Despensas Extraordinarias a Asociaciones Civiles y Grupos Vulnerables</t>
  </si>
  <si>
    <t>Mide Porcentaje de Despensas Extraordinarias a Asociaciones Civiles y Grupos Vulnerables</t>
  </si>
  <si>
    <t>CAS Porcentaje de Asociaciones Civiles o Grupos Vulnerables beneficadios con Despensas Extraordinarias</t>
  </si>
  <si>
    <t xml:space="preserve">CAS Porcentaje de Beneficiarios  Aparatos funcionales y artículos ortopédicos </t>
  </si>
  <si>
    <t xml:space="preserve">Mide Porcentaje de Beneficiarios  aparatos funcionales y artículos ortopédicos </t>
  </si>
  <si>
    <t>Número de beneficiarios entre Número de beneficiarios proyectados por cien</t>
  </si>
  <si>
    <t xml:space="preserve">CAS Porcentaje de Aparatos funcionales y artículos ortopédicos </t>
  </si>
  <si>
    <t xml:space="preserve">Mide Porcentaje de Aparatos funcionales y artículos ortopédicos </t>
  </si>
  <si>
    <t>Número de apoyos funcionales entregados entre Número de aparatos proyectados por cien</t>
  </si>
  <si>
    <t xml:space="preserve">Aparatos funcionales y artículos ortopédicos </t>
  </si>
  <si>
    <t>CAS Artículos de necesidad básica por situación extraordinaria.</t>
  </si>
  <si>
    <t>Mide Porcentaje de artículos de necesidad básica por situación extraordinaria.</t>
  </si>
  <si>
    <t>Número de beneficiarios  entre Número de beneficiarios proyectados por cien</t>
  </si>
  <si>
    <t xml:space="preserve">ArtIculos </t>
  </si>
  <si>
    <t>CAS Porcentaje de Beneficiarios a los que se otorgaron artículos de necesidad básica por situación extraordinaria.</t>
  </si>
  <si>
    <t>Mide Porcentaje de Beneficiarios a los que se otorgaron artículos de necesidad básica por situación extraordinaria.</t>
  </si>
  <si>
    <t>CAS Pasajes para traslado a consultas médicas, terapias y rehabilitación de pacientes y familiares al CREE, CRIT, CEC, etc.</t>
  </si>
  <si>
    <t>Mide Pasajes para traslado a consultas médicas, terapias y rehabilitación de pacientes y familiares al CREE, CRIT, CEC, etc.</t>
  </si>
  <si>
    <t>Pasajes</t>
  </si>
  <si>
    <t>CAS Programa de pañales</t>
  </si>
  <si>
    <t>Mide Programa de pañales</t>
  </si>
  <si>
    <t>CAS Apoyos extraordinarios en situacion de vulnerabilidad</t>
  </si>
  <si>
    <t>Mide Pordentaje de Apoyos extraordinarios en situacion de vulnerabilidad</t>
  </si>
  <si>
    <t>Número de apoyos entregados entre Número de apoyos proyectados por cien</t>
  </si>
  <si>
    <t>Apoyos</t>
  </si>
  <si>
    <t xml:space="preserve">CAS Personas en situacion de vulnerabilidad beneficiadas con Apoyos extraordinarios </t>
  </si>
  <si>
    <t xml:space="preserve">Mide Pordentaje de Personas en situacion de vulnerabilidad beneficiadas con Apoyos extraordinarios </t>
  </si>
  <si>
    <t xml:space="preserve">CAS Recorridos Unidad Movil Geriatrica </t>
  </si>
  <si>
    <t xml:space="preserve">Mide Pordentaje de Recorridos Unidad Movil Geriatrica </t>
  </si>
  <si>
    <t>Número de recorridos entre Número de recorridos proyectados por cien</t>
  </si>
  <si>
    <t>CAS Personas atendidas por la Unidad Movil Geriatrica</t>
  </si>
  <si>
    <t>Mide Pordentaje de Personas atendidas por la Unidad Movil Geriatrica</t>
  </si>
  <si>
    <t>CAS Recorridos Unidad Movil Pediatrica</t>
  </si>
  <si>
    <t>Mide Pordentaje de Recorridos Unidad Movil Pediatrica</t>
  </si>
  <si>
    <t>CAS Personas Atendidas por la Unidad Movil Pediátrica</t>
  </si>
  <si>
    <t>Mide Pordentaje de Personas Atendidas por la Unidad Movil Pediátrica</t>
  </si>
  <si>
    <t>CAS Recorridos Unidad Móvil Cabecitas Limpias</t>
  </si>
  <si>
    <t>Mide Pordentaje de  Recorridos Unidad Móvil Cabecitas Limpias</t>
  </si>
  <si>
    <t>CAS Personas atendidas en Unidad Móvil Cabecitas Limpias</t>
  </si>
  <si>
    <t>Mide Pordentaje de Personas atendidas en Unidad Móvil Cabecitas Limpias</t>
  </si>
  <si>
    <t>CAA Porcentaje de mantenimiento y equipamiento de espacios alimentarios (cocinas, desayunadores o comedores) instalados</t>
  </si>
  <si>
    <t>Mide Porcentaje de mantenimiento y equipamiento de espacios alimentarios (cocinas, desayunadores o comedores) apoyados por programas DIF</t>
  </si>
  <si>
    <t xml:space="preserve">Número de espacios alimentarios instalados entre Número de espacios alimentarios programados por cien                                                              </t>
  </si>
  <si>
    <t>Comedores</t>
  </si>
  <si>
    <t>Archivos de Coordinación Asistencia Alimentaria</t>
  </si>
  <si>
    <t xml:space="preserve">CAA Porcentaje de supervisiones de Cocinas Escolares </t>
  </si>
  <si>
    <t xml:space="preserve">Mide Porcentaje de supervisiones de Cocinas Escolares </t>
  </si>
  <si>
    <t>Número de supervisiones entre  Número de supervisiones programadas por cien</t>
  </si>
  <si>
    <t>Supervisiones</t>
  </si>
  <si>
    <t>CAA Porcentaje de Despensas a Cocinas Escolares</t>
  </si>
  <si>
    <t>Mide Porcentaje de Despensas a Cocinas Escolares</t>
  </si>
  <si>
    <t xml:space="preserve">Número de despensas otorgadas entre Número de despensas programadas por cien                        </t>
  </si>
  <si>
    <t>CAA Porcentaje de supervisiones de Comedores Comunitarios</t>
  </si>
  <si>
    <t>Mide Porcentaje de supervisiones de Comedores Comunitarios</t>
  </si>
  <si>
    <t>CAA Porcentaje de Despensas a Comedores Comunitarios</t>
  </si>
  <si>
    <t>Mide Porcentaje de Despensas a Comedores Comunitarios</t>
  </si>
  <si>
    <t xml:space="preserve">Número de despensas entregadas a Centros comunitarios entre Número de despensas programadas a Centros Comunitarios por cien                         </t>
  </si>
  <si>
    <t>CAA Porcentaje de Capacitaciones de Manejo higiénico de Alimentos</t>
  </si>
  <si>
    <t>Mide Porcentaje de Capacitaciones de Manejo higiénico de Alimentos</t>
  </si>
  <si>
    <t>Pláticas de Orientación Alimentaria realizadas  entre  pláticas de Orientación Alimentaria  planeadas por cien</t>
  </si>
  <si>
    <t>Capacitaciones</t>
  </si>
  <si>
    <t>CAA Porcentaje de Desayunos Fríos entregados</t>
  </si>
  <si>
    <t>Mide Porcentaje de Desayunos Fríos entregados</t>
  </si>
  <si>
    <t>Número de Desayunos fríos entregados entre Número de Desayunos fríos proyectados por cien</t>
  </si>
  <si>
    <t>Desayunos</t>
  </si>
  <si>
    <t>CAA Porcentaje de  Supervisiones de Desayunos Fríos entregados</t>
  </si>
  <si>
    <t>Mide Porcentaje de  Supervisiones de Desayunos Fríos entregados</t>
  </si>
  <si>
    <t>Número de Supervisiones de Desayunos fríos entregados entre Número de Supervisiones de Desayunos fríos proyectados x 101</t>
  </si>
  <si>
    <t>CAA Porcentaje de Supervisión de Instalación y el uso del Huerto Escolar</t>
  </si>
  <si>
    <t>Mide  Porcentaje de Supervisión de Instalación y el uso del Huerto Escolar</t>
  </si>
  <si>
    <t>Número de Supervisiones de entre Número de Supervisiones proyectados x 100</t>
  </si>
  <si>
    <t xml:space="preserve">CAA Porcentaje de Comedores Públicos Comunitarios </t>
  </si>
  <si>
    <t xml:space="preserve">Mide  Porcentaje de Comedores Públicos Comunitarios </t>
  </si>
  <si>
    <t xml:space="preserve">Número de Comedores Públicos Comunitarios instalados entre Número de Comedores Públicos Comunitarios programados </t>
  </si>
  <si>
    <t>CRC Porcentaje de Actividades Realizadas que favorezcan la integración de la comunidad y el fortalecimiento del tejido social a traves de  actividades que orienten el fomento de la recreación y la cultura.</t>
  </si>
  <si>
    <t>Mide el Porcentaje de Actividades Realizadas que favorezcan la integración de la comunidad y el fortalecimiento del tejido social a traves de  actividades que orienten el fomento de la recreación y la cultura.</t>
  </si>
  <si>
    <t>Número de ACTIVIDADES realizadas entre Número de actividades proyectadas por cien</t>
  </si>
  <si>
    <t>Actividades</t>
  </si>
  <si>
    <t>Archivos de Coordinación de Recreación y Cultura</t>
  </si>
  <si>
    <t>CRC Porcentaje de Asistentes a Actividades y o eventos</t>
  </si>
  <si>
    <t>Mide el Porcentaje de Asistentes a Actividades y o eventos</t>
  </si>
  <si>
    <t>Número de ASISTENTES entre Número de asistentes proyectadas por cien</t>
  </si>
  <si>
    <t>Asistentes</t>
  </si>
  <si>
    <t xml:space="preserve">Nominal </t>
  </si>
  <si>
    <t>Nominal</t>
  </si>
  <si>
    <t xml:space="preserve">CRC Porcentaje de Servicios o Eventos otorgados en: Parque DIF, Aqua DIF u otro.            </t>
  </si>
  <si>
    <t xml:space="preserve">Mide el Porcentaje de Servicios o Eventos otorgados en: Parque DIF, Aqua DIF u otro.            </t>
  </si>
  <si>
    <t>Número de SERVICIOS entre número de servicios proyectadas por cien</t>
  </si>
  <si>
    <t>Servicios</t>
  </si>
  <si>
    <t xml:space="preserve">CRC Porcentaje de Regalos u obsequios de Servicios o Eventos otorgados en: Parque DIF, Aqua DIF  u otro          </t>
  </si>
  <si>
    <t xml:space="preserve">Mide el Porcentaje de Regalos u obsequios de   Servicios o Eventos otorgados en: Parque DIF, Aqua DIF  u otro          </t>
  </si>
  <si>
    <t>Número de BENEFICIARIOS entre el número de beneficiarios proyectadas por cien</t>
  </si>
  <si>
    <t>Beneficiarios</t>
  </si>
  <si>
    <t xml:space="preserve">CAMEF SIGLO XXI Porcentaje de nuevos ingresos atendidos </t>
  </si>
  <si>
    <t>Mide el Porcentaje de nuevos ingresos atendidas CAMEF SIGLO XXI</t>
  </si>
  <si>
    <t xml:space="preserve">Población atendida entre Población  programada por cien                                                                   </t>
  </si>
  <si>
    <t xml:space="preserve">Archivos de Coordinación de CAMEF SIGLO XXI </t>
  </si>
  <si>
    <t xml:space="preserve">CAMEF SIGLO XXI Porcentaje  de acciones realizadas </t>
  </si>
  <si>
    <t>Mide el Porcentaje  de acciones realizadas CAMEF SIGLO XXI</t>
  </si>
  <si>
    <t>Número de acciones realizadas entre acciones programadas por 100</t>
  </si>
  <si>
    <t>Acciones</t>
  </si>
  <si>
    <t>ESTANCIA SIGLO XXI Porcentaje de menores atendidos</t>
  </si>
  <si>
    <t>Mide el Porcentaje de menores atendidos ESTANCIA SIGLO XXI</t>
  </si>
  <si>
    <t>Sumatoria de menores atendidos en el mes entre el total de días de mes</t>
  </si>
  <si>
    <t>niñas y niños</t>
  </si>
  <si>
    <t xml:space="preserve">ESTANCIA SIGLO XXI Porcentaje de acciones realizadas </t>
  </si>
  <si>
    <t>Mide el Porcentaje de acciones realizadas ESTANCIA SIGLO XXI</t>
  </si>
  <si>
    <t>Número de acciones realizadas entreacciones programadas por 100</t>
  </si>
  <si>
    <t xml:space="preserve">Acciones </t>
  </si>
  <si>
    <t xml:space="preserve">CAMEF SUR ORIENTE Porcentaje de nuevos ingresos atendidos </t>
  </si>
  <si>
    <t>Mide el Porcentaje de nuevos ingresos atendidos CAMEF SUR ORIENTE</t>
  </si>
  <si>
    <t xml:space="preserve">Población atendida entre Población  programada por 100                                                                          </t>
  </si>
  <si>
    <t xml:space="preserve">Archivos de Coordinación de CAMEF SUR ORIENTE </t>
  </si>
  <si>
    <t xml:space="preserve">CAMEF SUR ORIENTE Porcentaje  de acciones realizadas </t>
  </si>
  <si>
    <t>Mide el Porcentaje de acciones realizadas CAMEF SUR ORIENTE</t>
  </si>
  <si>
    <t xml:space="preserve">CAMEF SEVILLA Porcentaje de nuevos ingresos atendidos  </t>
  </si>
  <si>
    <t>Mide el Porcentaje  de acciones realizadas CAMEF SEVILLA</t>
  </si>
  <si>
    <t xml:space="preserve">Archivos de Coordinación de CAMEF SEVILLA </t>
  </si>
  <si>
    <t xml:space="preserve">CAMEF SEVILLA Porcentaje de acciones realizadas </t>
  </si>
  <si>
    <t>Mide el Porcentaje de nuevos ingresos atendidos en CAMEF ZAPATA</t>
  </si>
  <si>
    <t>Archivos de Coordinación de CAMEF SEVILLA</t>
  </si>
  <si>
    <t xml:space="preserve">CAMEF ZAPATA Porcentaje de nuevos ingresos atendidos </t>
  </si>
  <si>
    <t>Mide el Porcentajede nuevos ingresos atendidos en CAMEF ZAPATA</t>
  </si>
  <si>
    <t xml:space="preserve">Archivos de Coordinación de CAMEF ZAPATA </t>
  </si>
  <si>
    <t xml:space="preserve">CAMEF ZAPATA Porcentaje  de acciones realizadas </t>
  </si>
  <si>
    <t>Mide el Porcentaje de acciones realizadas CAMEF ZAPATA</t>
  </si>
  <si>
    <t>CPIFF Porcentaje de Sesiones de Estimulación Temprana</t>
  </si>
  <si>
    <t>Mide el Porcentaje de Sesiones de Estimulación Temprana</t>
  </si>
  <si>
    <t>Número total de sesiones entre Número de sesiones programadas por cien</t>
  </si>
  <si>
    <t>Sesiones</t>
  </si>
  <si>
    <t>Archivos de Coordinación de Centro de Psicología Integral y Fortalecimiento Familiar</t>
  </si>
  <si>
    <t xml:space="preserve">CPIFF Porcentaje de terapias psicológicas grupales  </t>
  </si>
  <si>
    <t xml:space="preserve">Mide el Porcentaje de terapias psicológicas grupales  </t>
  </si>
  <si>
    <t>Número de  terapias psicológicas grupales entre Número de terapias programadas por cien</t>
  </si>
  <si>
    <t>Terapia grupal</t>
  </si>
  <si>
    <t>CPIFF Porcentaje de Psicoterapias</t>
  </si>
  <si>
    <t>Mide el Porcentaje de Psicoterapias</t>
  </si>
  <si>
    <t>Número de psicoterapias realizadas entre Número de psicoterapias programadas por cien</t>
  </si>
  <si>
    <t>Psicoterapias</t>
  </si>
  <si>
    <t>CPIFF Porcentaje de Beneficiarios  directos de Psicoterapia</t>
  </si>
  <si>
    <t>Mide el Porcentaje de Beneficiarios  directos de Psicoterapia</t>
  </si>
  <si>
    <t>Número de beneficiarios entre Número de beneficiarios programados por cien</t>
  </si>
  <si>
    <t>Beneficiarios directos</t>
  </si>
  <si>
    <t>CPIFF Porcentaje de intervenciones psicológicas</t>
  </si>
  <si>
    <t>Mide el Porcentaje de intervenciones psicológicas</t>
  </si>
  <si>
    <t>Número de intervenciones psicológicas entre Número de intervenciones psicológicas por cien</t>
  </si>
  <si>
    <t>Intervenciones psicológicas</t>
  </si>
  <si>
    <t>CPIFF Porcentaje de pláticas informativas a NNA de AMMH con enfoque psicológico</t>
  </si>
  <si>
    <t>Mide el Porcentaje de pláticas informativas a NNA de AMMH con enfoque psicológico</t>
  </si>
  <si>
    <t>Número de pláticas informativas a NNA de AMMH con enfoque psicológico entre Número de pláticas programadas por cien</t>
  </si>
  <si>
    <t xml:space="preserve">Pláticas </t>
  </si>
  <si>
    <t>CPIFF Porcentaje de Valoraciones Psicológicas</t>
  </si>
  <si>
    <t>Mide el Porcentaje de Valoraciones Psicológicas</t>
  </si>
  <si>
    <t>Número de valoraciones realizadas entre Número de valoraciones programados por cien</t>
  </si>
  <si>
    <t>Valoraciones</t>
  </si>
  <si>
    <t>CPIFF Porcentaje de Beneficiarios Valoraciones Psicológicas</t>
  </si>
  <si>
    <t>Mide el Porcentaje de Beneficiarios Valoraciones Psicológicas</t>
  </si>
  <si>
    <t>CPIFF Porcentaje de Capacitaciones a Personal</t>
  </si>
  <si>
    <t>Mide el Porcentaje de Capacitaciones a Personal</t>
  </si>
  <si>
    <t>Número de capacitaciones entre Número de capacitaciones programadas por cien</t>
  </si>
  <si>
    <t>CPIFF Porcentaje de Beneficiarios de Capacitaciones a Personal</t>
  </si>
  <si>
    <t>Mide el Porcentaje de Beneficiarios de Capacitaciones a Personal</t>
  </si>
  <si>
    <t>Número de personas capacitadas entre Número de personas programadas por cien</t>
  </si>
  <si>
    <t>CPIFF Porcentaje de pláticas y actividades en la Preparación para ser Padres</t>
  </si>
  <si>
    <t>Mide el Porcentaje de pláticas y actividades en la Preparación para ser Padres</t>
  </si>
  <si>
    <t>Número de actividades realizadas entre Número de actividades programadas por cien</t>
  </si>
  <si>
    <t>Pláticas y actividades</t>
  </si>
  <si>
    <t>CPIFF Porcentaje de Beneficiarios de pláticas y actividades en la Preparación para ser Padres</t>
  </si>
  <si>
    <t>Mide el Porcentaje de Beneficiarios de pláticas y actividades en la Preparación para ser Padres</t>
  </si>
  <si>
    <t>CPIFF Porcentaje de pláticas y talleres en escuelas de nivel básico</t>
  </si>
  <si>
    <t>Mide el Porcentaje de pláticas y talleres en escuelas de nivel básico</t>
  </si>
  <si>
    <t>Número de pláticas de intervención psicosocial en escuelas entre número de actividades programadas por cien</t>
  </si>
  <si>
    <t>Intervención escolar</t>
  </si>
  <si>
    <t xml:space="preserve">CPIFF Porcentaje de beneficiarios de pláticas y talleres en escuelas de nivel básico </t>
  </si>
  <si>
    <t xml:space="preserve">Mide el Porcentaje de beneficiarios de pláticas y talleres en escuelas de nivel básico </t>
  </si>
  <si>
    <t>Número de beneficiarios entre intervención psicosocial en escuelas por cien</t>
  </si>
  <si>
    <t>CPIFF Porcentaje de Talleres de desarrollo humano</t>
  </si>
  <si>
    <t>Mide el Porcentaje de Talleres de desarrollo humano</t>
  </si>
  <si>
    <t>Número de talleres realizados entre Número de talleres programados por cien</t>
  </si>
  <si>
    <t>Talleres</t>
  </si>
  <si>
    <t>CPIFF Porcentaje de Beneficiarios Talleres de desarrollo humano</t>
  </si>
  <si>
    <t>Mide el Porcentaje de Beneficiarios Talleres de desarrollo humano</t>
  </si>
  <si>
    <t>CPIFF Porcentaje de Conferencia Magistral</t>
  </si>
  <si>
    <t>Mide el Porcentaje de Conferencia Magisterial</t>
  </si>
  <si>
    <t>Conferencia</t>
  </si>
  <si>
    <t>CPIFF Porcentaje de Beneficiarios Conferencia Magistral</t>
  </si>
  <si>
    <t>Mide el Porcentaje de Beneficiarios de Conferencia Magisterial</t>
  </si>
  <si>
    <t>UBR Porcentaje  de  beneficiarios CONSTANTES de Terapia Fisica</t>
  </si>
  <si>
    <t>Mide el Porcentaje  de  beneficiarios CONSTANTES de Terapia Fisica</t>
  </si>
  <si>
    <t>Número de personas beneficiadas constantes  entre Número de personas programadas por cien</t>
  </si>
  <si>
    <t>persona</t>
  </si>
  <si>
    <t>Archivos de Coordinación de Unidad Básica de Rehabilitación</t>
  </si>
  <si>
    <t>UBR Porcentaje de Personas NUEVAS beneficiadas</t>
  </si>
  <si>
    <t>Mide el Porcentaje de Personas NUEVAS beneficiadas</t>
  </si>
  <si>
    <t xml:space="preserve">Número de personas NUEVAS beneficiadas entre Número de personas programadas  por cien                           </t>
  </si>
  <si>
    <t>UBR Porcentaje de Sesiones realizadas</t>
  </si>
  <si>
    <t>Mide el Porcentaje de Sesiones realizadas</t>
  </si>
  <si>
    <t xml:space="preserve">Número de sesiones realizadas  entre Número de sesiones programadas por cien                                              </t>
  </si>
  <si>
    <t>sesión</t>
  </si>
  <si>
    <t>UBR Porcentaje de Terapias realizadas</t>
  </si>
  <si>
    <t>Mide el Porcentaje de Terapias realizadas</t>
  </si>
  <si>
    <t>Número de terapias realizadas entre Número de terapias programadas por cien</t>
  </si>
  <si>
    <t>terapia</t>
  </si>
  <si>
    <t>UBR Porcentaje de Personas NUEVAS  atendidas</t>
  </si>
  <si>
    <t>Mide el Porcentaje de Personas NUEVAS  atendidas</t>
  </si>
  <si>
    <t xml:space="preserve">Número de personas atendidas entre Número de personas programadas por cien                                  </t>
  </si>
  <si>
    <t>UBR Porcentaje de Consultas de fisiatría</t>
  </si>
  <si>
    <t>Mide el Porcentaje de Consultas de fisiatría</t>
  </si>
  <si>
    <t xml:space="preserve">Número de consultas realizadas entre Número de consultas programadas por 100                                    </t>
  </si>
  <si>
    <t>consulta</t>
  </si>
  <si>
    <t>UBR Porcentaje de Personas NUEVAS con discapacidad beneficiadas con el servicio de traslado con el vehículo adaptado</t>
  </si>
  <si>
    <t>Mide el Porcentaje de Personas NUEVAS con discapacidad beneficiadas con el servicio de traslado con el vehículo adaptado</t>
  </si>
  <si>
    <t>Número de personas trasladadas entre Número de personas programadas por cien</t>
  </si>
  <si>
    <t>UBR Porcentaje de Traslados</t>
  </si>
  <si>
    <t>Mide el Porcentaje de Traslados</t>
  </si>
  <si>
    <t xml:space="preserve">Número de traslados realizados entre Número de traslados programados por 100                                    </t>
  </si>
  <si>
    <t>traslado</t>
  </si>
  <si>
    <t>AMMH Porcentaje de NNA en  NNA originarios de México situación de migración Atendidos PROGRAMA  NNA MIGRANTES</t>
  </si>
  <si>
    <t>Mide el  Porcentaje de NNA en  NNA originarios de México situación de migración Atendidos PROGRAMA  NNA MIGRANTES</t>
  </si>
  <si>
    <t>Número de NNA originarios de México en situacion de migración/ Número de NNA previstos x 100</t>
  </si>
  <si>
    <t>NNA Repatriados mexicanos atendidos</t>
  </si>
  <si>
    <t>Archivos de la Coordinación de Albergue México Mi Hogar</t>
  </si>
  <si>
    <t>AMMH Porcentaje de NNA en  NNA  NO originarios de México situación de migración Atendidos PROGRAMA  NNA MIGRANTES</t>
  </si>
  <si>
    <t>Mide el  Porcentaje de NNA en  NNA  NO originarios de México situación de migración Atendidos PROGRAMA  NNA MIGRANTES</t>
  </si>
  <si>
    <t>Número de NNA no originarios de México en situacion de migración/ Número de NNA previstos x 100</t>
  </si>
  <si>
    <t>NNA Repatriados no mexicanos atendidos</t>
  </si>
  <si>
    <t>AMMH Colaboracion con los Estados en origen para apoyar procesos de arraigo</t>
  </si>
  <si>
    <t>Mide el  Colaboracion con los Estados en origen para apoyar procesos de arraigo</t>
  </si>
  <si>
    <t>Numero de colaboraciones con los Estados de origen para brindar seguimiento a los NNA mexicano en su retorno</t>
  </si>
  <si>
    <t>Colaboraciones enviadas</t>
  </si>
  <si>
    <t>AMMH Porcentaje de casos nuevos incorporados al CENTRO SEGUIMIENTO Y MONITOREO DE MENORES EN CIRCUITO.</t>
  </si>
  <si>
    <t>Mide el  Porcentaje de casos nuevos incorporados al CENTRO SEGUIMIENTO Y MONITOREO DE MENORES EN CIRCUITO.</t>
  </si>
  <si>
    <t>Casos nuevos/  casos nuevos  previstos x 100</t>
  </si>
  <si>
    <t xml:space="preserve">Casos nuevos incorporados al programa </t>
  </si>
  <si>
    <t>AMMH Porcentaje de NNA de circuito atendidos  en psicología CENTRO SEGUIMIENTO Y MONITOREO DE MENORES EN CIRCUITO.</t>
  </si>
  <si>
    <t>Mide el  Porcentaje de NNA de circuito atendidos  en psicología CENTRO SEGUIMIENTO Y MONITOREO DE MENORES EN CIRCUITO.</t>
  </si>
  <si>
    <t>Número de NNA atendidos / Número numero de NNA atendidos previstas x 100</t>
  </si>
  <si>
    <t>NNA Atendidos por psicología</t>
  </si>
  <si>
    <t>AMMH Porcentaje de NNA de circuito atendidos en trabajo social CENTRO SEGUIMIENTO Y MONITOREO DE MENORES EN CIRCUITO.</t>
  </si>
  <si>
    <t>Mide el Porcentaje de NNA de circuito atendidos en trabajo social CENTRO SEGUIMIENTO Y MONITOREO DE MENORES EN CIRCUITO.</t>
  </si>
  <si>
    <t xml:space="preserve"> Número de NNA atendidos/  Número NNA previstos atender x 100</t>
  </si>
  <si>
    <t>NNA Atendidos por trabajo social</t>
  </si>
  <si>
    <t>AMMH Porcentaje de centros educativos CENTRO SEGUIMIENTO Y MONITOREO DE MENORES EN CIRCUITO. PREMICODE</t>
  </si>
  <si>
    <t>Mide el  Porcentaje de centros educativos CENTRO SEGUIMIENTO Y MONITOREO DE MENORES EN CIRCUITO. PREMICODE</t>
  </si>
  <si>
    <t xml:space="preserve">centros educativos / centros educativos programados   X 100                                    </t>
  </si>
  <si>
    <t>Centros educativos</t>
  </si>
  <si>
    <t>AMMH  Porcentaje de pláticas CENTRO SEGUIMIENTO Y MONITOREO DE MENORES EN CIRCUITO. PREMICODE</t>
  </si>
  <si>
    <t>Mide el Porcentaje de pláticas CENTRO SEGUIMIENTO Y MONITOREO DE MENORES EN CIRCUITO. PREMICODE</t>
  </si>
  <si>
    <t>platicas / platicas programadas x 100</t>
  </si>
  <si>
    <t>Platicas</t>
  </si>
  <si>
    <t>AMMH Porcentaje de NNA cubiertos CENTRO SEGUIMIENTO Y MONITOREO DE MENORES EN CIRCUITO. PREMICODE</t>
  </si>
  <si>
    <t>Mide el Porcentaje de NNA cubiertos CENTRO SEGUIMIENTO Y MONITOREO DE MENORES EN CIRCUITO. PREMICODE</t>
  </si>
  <si>
    <t xml:space="preserve"> NNA cubiertos  / Menores NNA cubiertos  programados X 100                                                    </t>
  </si>
  <si>
    <t>NNA cubiertos</t>
  </si>
  <si>
    <t>AMMH Porcentaje de visitas CENTRO SEGUIMIENTO Y MONITOREO DE MENORES EN CIRCUITO Migrando Ideas.</t>
  </si>
  <si>
    <t>Mide el Porcentaje de visitas CENTRO SEGUIMIENTO Y MONITOREO DE MENORES EN CIRCUITO Migrando Ideas.</t>
  </si>
  <si>
    <t>Visitas</t>
  </si>
  <si>
    <t>AMMH Porcentaje de NNA asistentes CENTRO SEGUIMIENTO Y MONITOREO DE MENORES EN CIRCUITO Migrando Ideas.</t>
  </si>
  <si>
    <t>Mide el  Porcentaje de NNA asistentes CENTRO SEGUIMIENTO Y MONITOREO DE MENORES EN CIRCUITO Migrando Ideas.</t>
  </si>
  <si>
    <t>Número de NNA asistentes/  Número de NNA asistentes previstas x 100</t>
  </si>
  <si>
    <t>NNA Asistentes</t>
  </si>
  <si>
    <t>AMMH  Porcentaje de asistentes adultos. CENTRO SEGUIMIENTO Y MONITOREO DE MENORES EN CIRCUITO Migrando Ideas.</t>
  </si>
  <si>
    <t>Mide el  Porcentaje de asistentes adultos. CENTRO SEGUIMIENTO Y MONITOREO DE MENORES EN CIRCUITO Migrando Ideas.</t>
  </si>
  <si>
    <t>Número de asistentes adultos /  Número de asistentes previstos x 100</t>
  </si>
  <si>
    <t>Adultos Asistentes</t>
  </si>
  <si>
    <t>AMMH Porcentaje de Actividades deportivas. CENTRO SEGUIMIENTO Y MONITOREO DE MENORES EN CIRCUITO Migrando Ideas.</t>
  </si>
  <si>
    <t>Mide el  Porcentaje de Actividades deportivas. CENTRO SEGUIMIENTO Y MONITOREO DE MENORES EN CIRCUITO Migrando Ideas.</t>
  </si>
  <si>
    <t>Número de Actividades deportivas/ Número de actividades  deportivas previstas x 100</t>
  </si>
  <si>
    <t>Actividades recreativas</t>
  </si>
  <si>
    <t>AMMH Porcentaje de Actividades culturales. CENTRO SEGUIMIENTO Y MONITOREO DE MENORES EN CIRCUITO Migrando Ideas.</t>
  </si>
  <si>
    <t>Mide el  Porcentaje de Actividades culturales. CENTRO SEGUIMIENTO Y MONITOREO DE MENORES EN CIRCUITO Migrando Ideas.</t>
  </si>
  <si>
    <t>Número de actividades culturales realizadas/ Número de actividades culturales previstas x 100</t>
  </si>
  <si>
    <t>Actividades culturales</t>
  </si>
  <si>
    <t>AMMH Porcentaje de Actividades  recreativas CENTRO SEGUIMIENTO Y MONITOREO DE MENORES EN CIRCUITO Migrando Ideas.</t>
  </si>
  <si>
    <t>Mide el Porcentaje de Actividades  recreativas CENTRO SEGUIMIENTO Y MONITOREO DE MENORES EN CIRCUITO Migrando Ideas.</t>
  </si>
  <si>
    <t>Número de actividades  recreativas/ número de actividades recreativas  previstas x 100</t>
  </si>
  <si>
    <t>Actividades deportivas</t>
  </si>
  <si>
    <t>AMMH porcentaje de eventos de participacion comunitaria</t>
  </si>
  <si>
    <t>Mide el  porcentaje de eventos de participacion comunitaria</t>
  </si>
  <si>
    <t>Numero de actividades de participacion comunitaria/ numero de actividades previstas x 100</t>
  </si>
  <si>
    <t>Participación Comunitaria</t>
  </si>
  <si>
    <t xml:space="preserve">AMMH Porcentaje de Asesorías de Educación Primaria. CENTRO SEGUIMIENTO Y MONITOREO DE MENORES EN CIRCUITO </t>
  </si>
  <si>
    <t xml:space="preserve">Mide el  Porcentaje de Asesorías de Educación Primaria. CENTRO SEGUIMIENTO Y MONITOREO DE MENORES EN CIRCUITO </t>
  </si>
  <si>
    <t>Número de  asesorias en primaria/ Número de inscritos en primaria x 100</t>
  </si>
  <si>
    <t>Asesorías Primaria</t>
  </si>
  <si>
    <t xml:space="preserve">AMMH Porcentaje de Asesorías de Educación Secundaria. CENTRO SEGUIMIENTO Y MONITOREO DE MENORES EN CIRCUITO </t>
  </si>
  <si>
    <t xml:space="preserve">Mide el  Porcentaje de Asesorías de Educación Secundaria. CENTRO SEGUIMIENTO Y MONITOREO DE MENORES EN CIRCUITO </t>
  </si>
  <si>
    <t>Número de asesorias en secundaria/ Número de inscritos en secundaria x 100</t>
  </si>
  <si>
    <t>Asesorías Secundaria</t>
  </si>
  <si>
    <t>AMMH Porcentaje de asistentes a primaria. CENTRO SEGUIMIENTO Y MONITOREO DE MENORES EN CIRCUITO .</t>
  </si>
  <si>
    <t>Mide el  Porcentaje de asistentes a primaria. CENTRO SEGUIMIENTO Y MONITOREO DE MENORES EN CIRCUITO .</t>
  </si>
  <si>
    <t>Número de asistentes/ Número de asistentes previstos a informar x 100</t>
  </si>
  <si>
    <t>NNA Asistentes asesorías de primaria</t>
  </si>
  <si>
    <t xml:space="preserve">AMMH Porcentaje de asistentes de secundaria. CENTRO SEGUIMIENTO Y MONITOREO DE MENORES EN CIRCUITO </t>
  </si>
  <si>
    <t xml:space="preserve">Mide el  Porcentaje de asistentes de secundaria. CENTRO SEGUIMIENTO Y MONITOREO DE MENORES EN CIRCUITO </t>
  </si>
  <si>
    <t>Número de asistentes /  Número de sesiones de asesorías x 100</t>
  </si>
  <si>
    <t>NNA asistentes a asesoría a secundaria</t>
  </si>
  <si>
    <t xml:space="preserve">AMMH Porcentaje de Adolescentes canalizados a educacion media superios </t>
  </si>
  <si>
    <t xml:space="preserve">Mide el  Porcentaje de Adolescentes canalizados a educacion media superios </t>
  </si>
  <si>
    <t xml:space="preserve">Número de asistentes es/ Número de asistentes previstas x 100 </t>
  </si>
  <si>
    <t>NNA canalizados a educacion media superior</t>
  </si>
  <si>
    <t>AGH Porcentaje de Promedio de Menores Atendidos</t>
  </si>
  <si>
    <t>Mide el Porcentaje de Promedio de Menores Atendidos</t>
  </si>
  <si>
    <t>Total de datos sistematizados entre Total de datos obtenidos por 100</t>
  </si>
  <si>
    <t xml:space="preserve">Personas </t>
  </si>
  <si>
    <t>Archivos de la Coordinación de Albergue Granja Hogar</t>
  </si>
  <si>
    <t>AGH Porcentaje de Cálculo de Raciones Servidas</t>
  </si>
  <si>
    <t>Mide el Porcentaje de Cálculo de Raciones Servidas</t>
  </si>
  <si>
    <t>Raciones</t>
  </si>
  <si>
    <t>AGH Porcentaje de Acciones Realizadas para el Fomento a la Salud</t>
  </si>
  <si>
    <t>Mide el Mide el Porcentaje de Acciones Realizadas para el Fomento a la Salud</t>
  </si>
  <si>
    <t>AGH Porcentaje  de niños y niñas evaluados en su desarrollo</t>
  </si>
  <si>
    <t>Mide el Porcentaje  de niños y niñas evaluados en su desarrollo</t>
  </si>
  <si>
    <t>AGH Porcentaje de Capacitaciones al personal</t>
  </si>
  <si>
    <t>Mide el Porcentaje de Capacitaciones al personal</t>
  </si>
  <si>
    <t>AGH Porcentaje de acciones de Educación Básica</t>
  </si>
  <si>
    <t>Mide el Porcentaje de acciones de Educación Básica</t>
  </si>
  <si>
    <t>Acciones de Educación Básica realizadas entre Acciones de Educación Básica programadas  por cien</t>
  </si>
  <si>
    <t>AGH Porcentaje de Paseos</t>
  </si>
  <si>
    <t>Mide el  Porcentaje de Paseos</t>
  </si>
  <si>
    <t xml:space="preserve">  Paseos realizados entre Paseos programados por cien </t>
  </si>
  <si>
    <t xml:space="preserve">AGH Porcentaje de Evaluación del estado del crecimiento </t>
  </si>
  <si>
    <t xml:space="preserve">Mide el  Porcentaje de Evaluación del estado del crecimiento </t>
  </si>
  <si>
    <t>Evaluación del estado del crecimiento realizado  entre Evaluación del estado del crecimiento  realizado por cien</t>
  </si>
  <si>
    <t>AFP Porcentaje de talleres impartidos del programa Armando Familias Plenas que fortalecen la integración de las familias, enfocados en los valores humanos y superación personal</t>
  </si>
  <si>
    <t>Mide el Porcentaje de talleres impartidos del programa Armando Familias Plenas que fortalecen la integración de las familias, enfocados en los valores humanos y superación personal</t>
  </si>
  <si>
    <t>Archivos del Programa Armando Familias Plenas</t>
  </si>
  <si>
    <t>Inv. y Estadística</t>
  </si>
  <si>
    <t>Derechos de los NNA</t>
  </si>
  <si>
    <t>Coordinación de Programas de Asistencia Social</t>
  </si>
  <si>
    <t>Coordinación de Asistencia Alimentaria</t>
  </si>
  <si>
    <t>Coordinación de Recreación y Cultura</t>
  </si>
  <si>
    <t xml:space="preserve">Coordinación de CAMEF SIGLO XXI </t>
  </si>
  <si>
    <t xml:space="preserve">Coordinación de CAMEF SUR ORIENTE </t>
  </si>
  <si>
    <t xml:space="preserve">Coordinación de CAMEF SEVILLA </t>
  </si>
  <si>
    <t xml:space="preserve">Coordinación de CAMEF ZAPATA </t>
  </si>
  <si>
    <t>Coordinación de Centro de Psicología Integral y Fortalecimiento Familiar</t>
  </si>
  <si>
    <t>Coordinación de Unidad Básica de Rehabilitación</t>
  </si>
  <si>
    <t>Coordinación de Albergue México Mi Hogar</t>
  </si>
  <si>
    <t>Coordinación de Albergue Granja Hogar</t>
  </si>
  <si>
    <t>Beneficiados por los talleres del Programa de Bienestar Familiar y Escolar</t>
  </si>
  <si>
    <t>Eventos realizados</t>
  </si>
  <si>
    <t>Se refiere a los eventos que son realizados de la Dirección de Educación</t>
  </si>
  <si>
    <t xml:space="preserve">Contabilización del número de talleres realizados durante los tres meses correspondientes </t>
  </si>
  <si>
    <t>Eventos Esc. Padres</t>
  </si>
  <si>
    <t>Trimestral</t>
  </si>
  <si>
    <t>Estadisticas Mensuales</t>
  </si>
  <si>
    <t>Coordinación de Bienestar Social y Familiar</t>
  </si>
  <si>
    <t xml:space="preserve">En este periodo NO se llevaron a cabo eventos </t>
  </si>
  <si>
    <t>Cantidad de personas beneficiadas por lo  talleres</t>
  </si>
  <si>
    <t>Numero de  ciudadanos beneficiados  con los talleres de bienestar familiar y escolar</t>
  </si>
  <si>
    <t>Personas beneficiadas Tut. Rescate</t>
  </si>
  <si>
    <t>Listas asistencia a talleres</t>
  </si>
  <si>
    <t>Coordinación de Bibliotecas</t>
  </si>
  <si>
    <t>Actividad de bibliotecas correspondientes al perido Enero-Marzo</t>
  </si>
  <si>
    <t>Usuarios de Bibliotecas Municipales</t>
  </si>
  <si>
    <t>Numero de personas que acuden a visitar las Bibliotecas Publicas Municipales</t>
  </si>
  <si>
    <t>Se lleva a cabo la contabilización mediante un formato de estadística mensual de cada una de las bibliotecas</t>
  </si>
  <si>
    <t>Mediante las estádisticas mesuales que las bibliotecas llevan a cabo</t>
  </si>
  <si>
    <t>Usuarios</t>
  </si>
  <si>
    <t>Estadísticas Mensuales</t>
  </si>
  <si>
    <t>Niños beneficiados con visitas guiadas</t>
  </si>
  <si>
    <t>Escuelas aledañas a las 30 Bibliotecas Públicas Municipales.</t>
  </si>
  <si>
    <t>Niños beneficiados</t>
  </si>
  <si>
    <t>Escuelas beneficiadas con visitas guiadas</t>
  </si>
  <si>
    <t>Bibliotecas Publicas Municipales.</t>
  </si>
  <si>
    <t>Escuelas/Alumnos</t>
  </si>
  <si>
    <t>Eventos educativos organizados (especifíque)</t>
  </si>
  <si>
    <t>Actos realizados por la Coordinación de Bibliotecas Municipales</t>
  </si>
  <si>
    <t>Eventos</t>
  </si>
  <si>
    <t xml:space="preserve">Asistentes al evento </t>
  </si>
  <si>
    <t xml:space="preserve">Realizar talleres que propicien el desarrollo de habilidades y destrezas específicas en niños y jóvenes con discapacidad, a través de actividades productivas con personal profesional, que ayuden a su integración familiar y social. </t>
  </si>
  <si>
    <t>Taller de braile, de musica, para debiles visuales en la Biblioteca Pública Benito Juárez.</t>
  </si>
  <si>
    <t xml:space="preserve">Implementar programas de asesoría académica de asignaturas con alto índice de reprobación que favorezcan la disminución de deserción escolar del alumnado de Educación Media Superior. </t>
  </si>
  <si>
    <t>Se imparten clases de inglés y computación en las Bibliotecas Públicas Municipales.</t>
  </si>
  <si>
    <t xml:space="preserve"> Clases</t>
  </si>
  <si>
    <t xml:space="preserve">Establecer un programa de fomento a la lectura en Instituciones de Educación Básica, vinculando a las Bibliotecas Públicas Municipales, con el objeto de fomentar el hábito y gusto por la lectura. </t>
  </si>
  <si>
    <t>Se fomenta la lectura con el programa de visitas guiadas: En la Biblioteca Públicas Municipales.</t>
  </si>
  <si>
    <t>Eventos cívicos realizados</t>
  </si>
  <si>
    <t xml:space="preserve">El número de eventos educativos organizados </t>
  </si>
  <si>
    <t>Se refiere a los eventos cívicos que son realizados a través de la Coordinación de Actos Cívicos de la Dirección de Educación</t>
  </si>
  <si>
    <t>Contabilización de los eventos cívicos realizados de conformidad con el Calendario oficial</t>
  </si>
  <si>
    <t>Actos cívicos</t>
  </si>
  <si>
    <t>Coordinación de Actos Cìvicos</t>
  </si>
  <si>
    <t>Eventos especiales organizados por la Direcciòn de Educaciòn</t>
  </si>
  <si>
    <t>El número de eventos especiales organizados</t>
  </si>
  <si>
    <t xml:space="preserve">Se refiere a los eventos especiales que fueron organizados y ejecutados por todas las àreas de la Dirección de Educación </t>
  </si>
  <si>
    <t>Contabilizaciòn de los eventos especiales organizados</t>
  </si>
  <si>
    <t>Eventos Escuela 2da casa</t>
  </si>
  <si>
    <t>Cronograma de actividades</t>
  </si>
  <si>
    <t>Dirección de Educaciòn</t>
  </si>
  <si>
    <t>Establecer y preservar el orden y la paz pública protegiendo los derechos, la integridad y los bienes de la comunidad, previniendo la comisión de delitos, con la participación ciudadana; a través de la profesionalización de los cuerpos policiales, el óptimo equipamiento y la aplicación de tecnologías y en coordinación con el Estado y la Federación, sirviendo con honor, objetividad, disciplina, eficiencia, profesionalismo, honradez y respeto a los derechos humanos</t>
  </si>
  <si>
    <t>Botones de Emergencia</t>
  </si>
  <si>
    <t>Que la ciudadanía cuente con una herramienta en caso de emergencia</t>
  </si>
  <si>
    <t xml:space="preserve">`=(Número de solicitudes recibidas/ Número de botones Instalados ) *100  </t>
  </si>
  <si>
    <t>Archivo de la Coordinación Técnica</t>
  </si>
  <si>
    <t>Evaluaciones</t>
  </si>
  <si>
    <t>Evaluar el desempeño del personal operativo</t>
  </si>
  <si>
    <t>′=(Número de elementos/ Número de elementos  evaluados)*100</t>
  </si>
  <si>
    <t>Archivo de la Comisión del Servicio Profesional de Carrera, Honor y Justicia</t>
  </si>
  <si>
    <t>Sanciones</t>
  </si>
  <si>
    <t>Sancionar al personal operativo que incumpla con sus obligaciones</t>
  </si>
  <si>
    <t>′=(Número de elementos/ Número de elementos  sancionados)*100</t>
  </si>
  <si>
    <t xml:space="preserve">Apoyo en eventos masivos </t>
  </si>
  <si>
    <t>Eficiencia/Eficacia</t>
  </si>
  <si>
    <t>Reforzar la seguridad y apoyo en los eventos masivos implementando estrategias modernas y eficientes que permitan la menor presencia del Policía y aporten mayor seguridad a los Juarenses.</t>
  </si>
  <si>
    <t>Número de eventos masivos solicitados/ Número de eventos atendidos)*100</t>
  </si>
  <si>
    <t>Archivo de la Dirección de Policía</t>
  </si>
  <si>
    <t xml:space="preserve">Operativos de vigilancia </t>
  </si>
  <si>
    <t>Establecer operativos  de vigilancia en Centros Comerciales, Zonas Bancarias, Estacionamientos Públicos, Zona Centro y Escuelas en periodos vacacionales, navideños u otros que se presenten donde la ciudadanía este expuesta a ser víctima de delito</t>
  </si>
  <si>
    <t>Número de operativos programados/ Número de operativos realizados)*100</t>
  </si>
  <si>
    <t xml:space="preserve">Mesas de trabajo </t>
  </si>
  <si>
    <t>Participar y promover mesas de trabajo en materia de seguridad pública en comité de vecinos, consejos, agrupaciones de abogados, criminólogos, sociedad de alumnos de educación media y superior, empresarios, el observatorio ciudadano y demás partícipes de la prevención del delito.</t>
  </si>
  <si>
    <t>Número de mesas de trabajo programadas/Número de mesas de trabajo realizadas)*100</t>
  </si>
  <si>
    <t xml:space="preserve">Mensual </t>
  </si>
  <si>
    <t xml:space="preserve">Atención psicológica </t>
  </si>
  <si>
    <t>Brindar atención psicológica a una mayor cantidad de policías y familiares</t>
  </si>
  <si>
    <t xml:space="preserve"> ′=(Número de terapias psicológicas programados/ Número de terapias psicológicas atendidas)*100</t>
  </si>
  <si>
    <t>Terapias</t>
  </si>
  <si>
    <t>Material distribuido en las colonias con mayor incidencia delictiva.</t>
  </si>
  <si>
    <t xml:space="preserve">Otorgar información preventiva a las colonias con mayor incidencia delictiva mediante información preventiva impresa </t>
  </si>
  <si>
    <t xml:space="preserve"> ′=(Número de material programado de entrega/ Número de material distribuido)*100</t>
  </si>
  <si>
    <t>Material de difusión</t>
  </si>
  <si>
    <t>Archivo de la Jefatura Operativa de la Dirección de Prevención Social</t>
  </si>
  <si>
    <t>Material de difusión preventiva</t>
  </si>
  <si>
    <t xml:space="preserve">Otorgar información preventiva en centros comerciales </t>
  </si>
  <si>
    <t>Pláticas preventivas</t>
  </si>
  <si>
    <t xml:space="preserve">Realizar pláticas preventivas en los planteles escolares </t>
  </si>
  <si>
    <t xml:space="preserve"> ′=(Número de pláticas programadas/ Número de pláticas realizadas)*100</t>
  </si>
  <si>
    <t>Plática Preventiva</t>
  </si>
  <si>
    <t>Otorgar información preventiva a colaboradores de las empresa.</t>
  </si>
  <si>
    <t xml:space="preserve">Material de difusión psicológica. </t>
  </si>
  <si>
    <t>Otorgar atención psicológica en las empresas maquiladoras</t>
  </si>
  <si>
    <t>Atención Psicológica</t>
  </si>
  <si>
    <t xml:space="preserve">Aseguramientos Policiales </t>
  </si>
  <si>
    <t>Asegurar  los vehículos que portan placas sobrepuestas.</t>
  </si>
  <si>
    <t xml:space="preserve"> ′=(Número de reportes recibidos/ Número de vehículos recuperados)*100</t>
  </si>
  <si>
    <t xml:space="preserve">Vehículos </t>
  </si>
  <si>
    <t>Archivo de la Jefatura de Estadísticas</t>
  </si>
  <si>
    <t>Asegurar  los vehículos que no cuenten con reporte de robo.</t>
  </si>
  <si>
    <t>`=(Número de reportes recibidos /Número de vehiculos recuperados ) *100</t>
  </si>
  <si>
    <t>Asegurar  los vehículos con indicios de robo.</t>
  </si>
  <si>
    <t>Asegurar  los vehículos que cuenten con reporte de robo con violencia.</t>
  </si>
  <si>
    <t>Realizar la mayor cantidad de aseguramientos de droga a fin de evitar procesamiento y consumo.</t>
  </si>
  <si>
    <t>`=(Número de operativos realizados /Número de droga asegurada ) *100</t>
  </si>
  <si>
    <t>Droga</t>
  </si>
  <si>
    <t>1,714.82</t>
  </si>
  <si>
    <t>Realizar la mayor cantidad de aseguramientos de dosis a fin de evitar su consumo.</t>
  </si>
  <si>
    <t>`=(Número de operativos realizados /Número de dosis asegurada ) *100</t>
  </si>
  <si>
    <t xml:space="preserve">Dosis </t>
  </si>
  <si>
    <t>Realizar la mayor cantidad de aseguramientos de plantas a fin de evitar su venta y consumo.</t>
  </si>
  <si>
    <t>`=(Número de operativos realizados /Número de plantas aseguradas ) *100</t>
  </si>
  <si>
    <t>Plantas</t>
  </si>
  <si>
    <t>Realizar la mayor cantidad de aseguramientos de armas blancas para evitar actos delictivos.</t>
  </si>
  <si>
    <t>`=(Número de operativos realizados /Número de armas aseguradas ) *100</t>
  </si>
  <si>
    <t>Armas blancas</t>
  </si>
  <si>
    <t>Realizar la mayor cantidad de aseguramientos de armas de fuego cortas para evitar actos delictivos.</t>
  </si>
  <si>
    <t>Armas de fuego cortas</t>
  </si>
  <si>
    <t>Realizar la mayor cantidad de aseguramientos de armas de fuego largas para evitar actos delictivos.</t>
  </si>
  <si>
    <t>Armas de fuego largas</t>
  </si>
  <si>
    <t>Realizar la mayor cantidad de aseguramientos de granadas para evitar actos delictivos.</t>
  </si>
  <si>
    <t>`=(Número de operativos realizados /Número de granadas aseguradas ) *100</t>
  </si>
  <si>
    <t>Granadas</t>
  </si>
  <si>
    <t>Realizar la mayor cantidad de aseguramientos de cartuchos para evitar actos delictivos.</t>
  </si>
  <si>
    <t>`=(Número de operativos realizados /Número de cartuchos asegurados ) *100</t>
  </si>
  <si>
    <t xml:space="preserve">Cartuchos </t>
  </si>
  <si>
    <t>Realizar la mayor cantidad de aseguramientos de chalecos para evitar actos delictivos.</t>
  </si>
  <si>
    <t>`=(Número de operativos realizados /Número de chalecos asegurados ) *100</t>
  </si>
  <si>
    <t>Chalecos</t>
  </si>
  <si>
    <t>Establecer y preservar el orden y la paz publica protegiendo los derechos, la integridad y los bienes de la comunidad previniendo la comision del delitos, con la participacion ciudadana; a traves de la profesionalizacion de los cuerpos policiales, el optimo equipamiento y la aplicacion de tecnologias y en coordinacion con el Estado y la Federacion, sirviendo con honor, objetividad, disciplina, eficiencia, profesionalismo, honradez y respeto a los derechos humanos.</t>
  </si>
  <si>
    <t>Formacion Inicial Para Policia Preventivo</t>
  </si>
  <si>
    <t>Formar a los futuros policías, mediante la adquisición de conocimientos, técnicas, tácticas y habilidades que les permitan responder de manera eficiente en su actuación.</t>
  </si>
  <si>
    <t>`=(Numero de aspirantes registrados /Número de personal aprobado)*100</t>
  </si>
  <si>
    <t>Aspirantes a policías preventivos</t>
  </si>
  <si>
    <t>Archivo de la Academia de Policía</t>
  </si>
  <si>
    <t>Llamadas recibidas</t>
  </si>
  <si>
    <t>Brindar un servicio de calidad en la atención a las llamadas recibidas al 911.</t>
  </si>
  <si>
    <t>`=(Número de llamadas recibidas /Número de llamadas atendidas ) *100</t>
  </si>
  <si>
    <t>Archivo del Ceri</t>
  </si>
  <si>
    <t>Secretaría de Seguridad Pública Municipal                                            (Coordinación Técnica)</t>
  </si>
  <si>
    <t>Secretaría de Seguridad Pública Municipal                                                 (Comisión del Servicio Profesional de Carrera, Honor y Justicia)</t>
  </si>
  <si>
    <t>Secretaría de Seguridad Pública Municipal                                                  Comisión del Servicio Profesional de Carrera, Honor y Justicia</t>
  </si>
  <si>
    <t xml:space="preserve">Secretaría de Seguridad Pública Municipal                                                  (Dirección de Polícia) </t>
  </si>
  <si>
    <t>Secretaría de Seguridad Pública Municipal                                                                          (Unidad Mixta de Defensa Legal y Atención Psicológica para Policías y sus Familias)</t>
  </si>
  <si>
    <t xml:space="preserve"> Secretaría de Seguridad Pública Municipal                                                (Jefatura Operativa de la Dirección de Prevención Social)</t>
  </si>
  <si>
    <t>Secretaría de Seguridad Pública Municipal                                                    (Jefatura Operativa de la Dirección de Prevención Social)</t>
  </si>
  <si>
    <t>Secretaría de Seguridad Pública Municipal                                             (Jefatura de Estadísticas)</t>
  </si>
  <si>
    <t>Academia de Policia</t>
  </si>
  <si>
    <t>Secretaría de Seguridad Pública Municipal                                                                (Ceri)</t>
  </si>
  <si>
    <t xml:space="preserve">La meta programada en el Anexo Técnico y los lineamientos otorgados por el FORTASEG, es de 343 el cual fue publicado en el Diario Oficial de la Federación, del cual se reporta un avance de 134 evaluaciones. 
</t>
  </si>
  <si>
    <t xml:space="preserve">No es posible determinar una meta cuantitativa debido a que las reuniones son los diversos grupos no se tienen programadas de manera sistemática. Durante el mes de marzo se apoyo en 41 mesas de trabajo. </t>
  </si>
  <si>
    <t>No es posible determinar una meta cuatitativa toda vez que las asesorías se ofrece según quien requiere el servicio, durante el mes de marzo se realizó 26 terapias a elementos de la DGTM y SSPM.</t>
  </si>
  <si>
    <t>Durante el mes de marzo del año 2018 , la Policía Comunitaria beneficio a 4,112 ciudadanos mediante la implementación de estrategias preventivas a través de reuniones vecinales. Las estrategias son: Teléfono comunitario, vecino vigilante y nosotros nos cuidamos con silbato. A través de las mismas se fomenta la participación activa de la ciudadanía para trabajar en la prevención de delitos y buscar erradicar los mismos.</t>
  </si>
  <si>
    <t>Durante el mes de marzo del año 2018, se realizó la difusión de información preventiva impresa, en 02 centros comerciales de la Ciudad, sumando un total de 49 trípticos informativos con información relacionada a: Prevención de robo a negicio, seguridad en la calle y en el transporte público, prevención a las drogasm entre otros.</t>
  </si>
  <si>
    <t>Durante el mes de marzo del año 2018, la Policía de Proximidad realizó la difusión de 3,549 trípticos informativos, en 22 Industrias Maquiladoras del Municipio, beneficiando a los colaboradores de las mismas con información preventiva relacionada a: Violencia familiar, seguridad en la calle y en el transporte público, cultura de la legalidad, entre otros.</t>
  </si>
  <si>
    <t>Durante el mes de marzo del año 2018, se brindaron 193 intervenciónes psicoterapeuticas, a través de las cuales se brindan herramientas para trabajar con una diversidad de problemas como: Procesos de duelo, depresión, problemas de conducta, etc.</t>
  </si>
  <si>
    <t>No es posible programar una meta cuantitativa debido a que los aseguramientos se realizan a través del trabajo diario de esta Secretaría. Justificación de la meta:No se tiene meta cuantitativa debido a que se le da trabajo diario de esta Secretaría. Actividad: Durante el mes de marzo se aseguraron 47 vehículos  con placas sobrepuestas.</t>
  </si>
  <si>
    <t>No es posible programar una meta cuantitativa debido a que los aseguramientos se realizan a través del trabajo diario de esta Secretaría. Actividad: Durante el mes de marzo se aseguraron 129 vehículos con reporte de robo.</t>
  </si>
  <si>
    <t>No es posible programar una meta cuantitativa debido a que los aseguramientos se realizan a través del trabajo diario de esta Secretaría. Actividad: Durante el mes de marzo se aseguraron 16 vehículos con indicios de robo.</t>
  </si>
  <si>
    <t>No es posible programar una meta cuantitativa debido a que los aseguramientos se realizan a través del trabajo diario de esta Secretaría. Actividad: Durante el mes de marzo se aseguró 3 vehículos de robo con violencia.</t>
  </si>
  <si>
    <t>No es posible programar una meta cuantitativa debido a que los aseguramientos se realizan a través del trabajo diario de esta Secretaría. Actividad: Durante el mes de marzo se logró el aseguramiento de la cantidad de 125.843 kg.</t>
  </si>
  <si>
    <t>No es posible programar una meta cuantitativa debido a que los aseguramientos se realizan a través del trabajo diario de esta Secretaría. Actividad: Durante el mes de marzo se aseguraron 6,403 dosis.</t>
  </si>
  <si>
    <t>No es posible programar una meta cuantitativa debido a que los aseguramientos se realizan a través del trabajo diario de esta Secretaría. Actividad:  Durante el mes de marzo no hubo ningún aseguramiento, planta.(2)</t>
  </si>
  <si>
    <t>No es posible programar una meta cuantitativa debido a que los aseguramientos se realizan a través del trabajo diario de esta Secretaría. Actividad:Durante el mes de marzo se aseguraron 13 armas blancas.</t>
  </si>
  <si>
    <t>No es posible programar una meta cuantitativa debido a que los aseguramientos se realizan a través del trabajo diario de esta Secretaría. Actividad: Durante el mes de marzo se logró el aseguramiento de 24 armas de fuego cortas de diferentes calibres.</t>
  </si>
  <si>
    <t>No es posible programar una meta cuantitativa debido a que los aseguramientos se realizan a través del trabajo diario de esta Secretaría. Actividad: Durante el mes de marzo se logró el aseguramiento de 10 armas de fuego largas de diferentes calibres.</t>
  </si>
  <si>
    <t>No es posible programar una meta cuantitativa debido a que los aseguramientos se realizan a través del trabajo diario de esta Secretaría. Actividad: Durante el mes de marzo se logró el aseguramiento de 0 granadas.</t>
  </si>
  <si>
    <t>No es posible programar una meta cuantitativa debido a que los aseguramientos se realizan a través del trabajo diario de esta Secretaría. Actividad: Durante el mes de marzo se logró el aseguramiento de 288 cartuchos de diversos calibres.</t>
  </si>
  <si>
    <t>No es posible programar una meta cuantitativa debido a que los aseguramientos se realizan a través del trabajo diario de esta Secretaría. Actividad: Durante el mes de marzo se logró el aseguramiento de 1 chalecos.</t>
  </si>
  <si>
    <t>La convocatoria para formación inicial finalizó el 30 de marzo 2018.</t>
  </si>
  <si>
    <t>No es posible determinar una meta cuantitativa debido a que las llamadas recibicas no son predecibles, en el mes de marzo se recibieron un total de 176.776 llamados.</t>
  </si>
  <si>
    <t>Donaciones hechas a terceros en dinero o en especie</t>
  </si>
  <si>
    <t>Apoyo para gastos cuidado salud</t>
  </si>
  <si>
    <t>Económica</t>
  </si>
  <si>
    <t>Donativos que otorgan los regidores a personas que no cuentan con servicios del sector salud oficial o que no hay cobertura en estos de sus necesidades.</t>
  </si>
  <si>
    <t>Total de Ingresos otorgados Total de Ingresos programados100</t>
  </si>
  <si>
    <t xml:space="preserve">Apoyos </t>
  </si>
  <si>
    <t>archivos, doc</t>
  </si>
  <si>
    <t>Apoyo para gastos de beneficencia</t>
  </si>
  <si>
    <t>Donativos que otorgan los regidores a ciudadanos de escasos recursos para mejorar su vivienda, servicios y despensa.</t>
  </si>
  <si>
    <t>Apoyo por otros conceptos</t>
  </si>
  <si>
    <t>Donativos que otorgan los regidores a ciudadanos de escasos recursos apoyando su economia por diferentes conceptos (otros)</t>
  </si>
  <si>
    <t>Apoyo para la educativos y culturales</t>
  </si>
  <si>
    <t>Donativos que otorgan los regidores a estudiantes de escasos recursos, y que no cuentan con beca alguna. Incluye actividades deportivas propias de las escuelas.</t>
  </si>
  <si>
    <t xml:space="preserve">H.Cuerpo de Regidores </t>
  </si>
  <si>
    <t>Al mes de marzo  se tiene un avance del 0.24 % anual</t>
  </si>
  <si>
    <t>Al mes de marzo se tiene un avance del 0.51  % anual</t>
  </si>
  <si>
    <t>Al mes de marzo se tiene un avance del 0.17  % anual</t>
  </si>
  <si>
    <t>Al mes de Marzo se tiene un avance del  0.15% anual</t>
  </si>
  <si>
    <t>Brindar asesoría jurídica a los ciudadanos que lo soliciten</t>
  </si>
  <si>
    <t xml:space="preserve">Asesorías Jurídicas </t>
  </si>
  <si>
    <t>Gestión</t>
  </si>
  <si>
    <t>Orientar a la ciudadanía adecuadamente con el objeto de que encuentre una solución a su problema.</t>
  </si>
  <si>
    <t>Número de personas recibidas / Número de personas asesoradas jurídicamente * 100</t>
  </si>
  <si>
    <t>Asesorías</t>
  </si>
  <si>
    <t>3000</t>
  </si>
  <si>
    <t>Gestionar un apoyo con descuento en el transporte foráneo.</t>
  </si>
  <si>
    <t>Descuento en Transporte Foráneo</t>
  </si>
  <si>
    <t>Apoyo al ciudadano con un descuento en el transporte, en el momento de viajar por alguna necesidad.</t>
  </si>
  <si>
    <t>Número de personas recibidas / Número de apoyos otorgados*100</t>
  </si>
  <si>
    <t>Documento                      (oficio)</t>
  </si>
  <si>
    <t>500</t>
  </si>
  <si>
    <t>Gestionar la condonación del Uso de apertura de fosa.</t>
  </si>
  <si>
    <t>Uso y apertura de fosa</t>
  </si>
  <si>
    <t>Apoyar a las personas de escasos recursos económicos con el tramite de uso de apertura de fosa en momentos difíciles.</t>
  </si>
  <si>
    <t>150</t>
  </si>
  <si>
    <t>Informar al ciudadano sobre los distintos programas  gubernamentales.</t>
  </si>
  <si>
    <t>Orientación e información de programas de gobierno</t>
  </si>
  <si>
    <t>Orientar al ciudadano de los diferentes programas y servicios gubernamentales que adecuen a sus necesidades.</t>
  </si>
  <si>
    <t>Numero de personas atendidas / numero de personas que solicitan un servicio * 100</t>
  </si>
  <si>
    <t>752</t>
  </si>
  <si>
    <t>Documento</t>
  </si>
  <si>
    <t>Cartas de Residencia e Identidad</t>
  </si>
  <si>
    <t>Apoyo a los ciudadanos de escasos recursos con la condonación y descuentos en el tramite.</t>
  </si>
  <si>
    <t>Documento                      (Cartas)</t>
  </si>
  <si>
    <t>350</t>
  </si>
  <si>
    <t>Brindar un espacio de atención personalizada a las demandas ciudadanas en medios de comunicación.</t>
  </si>
  <si>
    <t>Audiencias publicas en medios</t>
  </si>
  <si>
    <t>Eficiencia y gestión</t>
  </si>
  <si>
    <t>Eficientar la recepción y gestión de solicitudes y demandas ciudadanas.</t>
  </si>
  <si>
    <t>Número de audiencias / número de audiencias programadas * 100</t>
  </si>
  <si>
    <t>17154</t>
  </si>
  <si>
    <t>Eficientar la gestión a las demandas ciudadanas.</t>
  </si>
  <si>
    <t xml:space="preserve">Numero de personas atendidas </t>
  </si>
  <si>
    <t>Incrementar la respuesta a las demandas ciudadanas.</t>
  </si>
  <si>
    <t>Número de personas atendidas / número de personas que solicitan un servicio * 100</t>
  </si>
  <si>
    <t>Solicitudes</t>
  </si>
  <si>
    <t>27</t>
  </si>
  <si>
    <t>Eficientar la respuesta a las demandas ciudadanas por las dependencias municipales.</t>
  </si>
  <si>
    <t>Respuesta a demandas ciudadanas</t>
  </si>
  <si>
    <t>Porcentaje de respuesta a demandas de apoyo ciudadano.</t>
  </si>
  <si>
    <t>Número de solicitudes atendidas / número de solicitudes respondidas * 100</t>
  </si>
  <si>
    <t>Respuestas</t>
  </si>
  <si>
    <t>460</t>
  </si>
  <si>
    <t>Organizar eventos públicos de gestión y prestación de servicios municipales.</t>
  </si>
  <si>
    <t>Eventos y ferias de gestión y prestación de servicios públicos municipales</t>
  </si>
  <si>
    <t>Eficacia y gestión</t>
  </si>
  <si>
    <t>Acercar los programas y servicios municipales de apoyo a la ciudadanía.</t>
  </si>
  <si>
    <t>Número de servicios otorgados / número de servicios gestionados * 100</t>
  </si>
  <si>
    <t>Servicios otorgados</t>
  </si>
  <si>
    <t>Promover la participación ciudadana en la prestación de servicios públicos.</t>
  </si>
  <si>
    <t>Foros de consulta y reuniones de participación ciudadana</t>
  </si>
  <si>
    <t>Implementar acciones de participación ciudadana en la prestación de servicios públicos municipales.</t>
  </si>
  <si>
    <t>Número de ciudadanos que participan en programas y servicios municipales / número de acciones implementadas * 100</t>
  </si>
  <si>
    <t>Acciones o Eventos</t>
  </si>
  <si>
    <t xml:space="preserve"> Orientación y gestión ante la JMAS de convenios y descuentos del servicio.</t>
  </si>
  <si>
    <t>Descuentos JMAS</t>
  </si>
  <si>
    <t>Apoyar a las familias que acuden a solicitar un apoyo con la JMAS, para algún convenio o descuento.</t>
  </si>
  <si>
    <t>Número de solicitudes atendidas / número de solicitudes resueltas*100</t>
  </si>
  <si>
    <t>Gestionar antes las dependencias municipales los diferentes descuentos y programas que se ofrecen.</t>
  </si>
  <si>
    <t>Descuentos y programas ante las diferentes dependencias Federales, Estatales y Municipales</t>
  </si>
  <si>
    <t>Apoyar a las familias que acuden a solicitar apoyo para la realización de cualquier tramite antes las diferentes dependencias gubernamentales.</t>
  </si>
  <si>
    <t>Apoyos a los ciudadanos con diferentes tipos de necesidades económicas.</t>
  </si>
  <si>
    <t>Apoyo Económico</t>
  </si>
  <si>
    <t>Solventar las diferentes necesidades de las familias de escasos recursos.</t>
  </si>
  <si>
    <t>Número de personas atendidas / Número de presupuesto programado por apoyo * 100</t>
  </si>
  <si>
    <t>250</t>
  </si>
  <si>
    <t>Ciudadanos atendidos en el área de información y conmutador.</t>
  </si>
  <si>
    <t>Orientación y recepción de llamadas</t>
  </si>
  <si>
    <t>Se reciben y se dan atención a cada una de las llamadas que se reciben en conmutador de la Presidencia Municipal.</t>
  </si>
  <si>
    <t>Número de llamadas recibidas / Número de llamadas resueltas * 100</t>
  </si>
  <si>
    <t>Llamadas</t>
  </si>
  <si>
    <t>88469</t>
  </si>
  <si>
    <t>Secretaría Particular / Atención Ciudadana</t>
  </si>
  <si>
    <t>Secretaría Particular / Coordinación de Contacto Social</t>
  </si>
  <si>
    <t>Secretaría Particular / Despacho del Presidente</t>
  </si>
  <si>
    <t>Secretaría Particular / Conmutador</t>
  </si>
  <si>
    <t xml:space="preserve">Art. 71, fracción XII  del Reglamento Orgánico de la Administración Pública del Municipio de Juárez. </t>
  </si>
  <si>
    <t xml:space="preserve"> Entregas-Recepción</t>
  </si>
  <si>
    <t>Participar, coordinar y supervisar la entrega-recepción de las Dependencias, organismos descentralizados y fideicomisos del Municipio, en los términos de la ley y reglamento correspondientes.</t>
  </si>
  <si>
    <t xml:space="preserve">Total de Entregas-Recepción </t>
  </si>
  <si>
    <t>Entregas-Recepción</t>
  </si>
  <si>
    <t>Archivos Doc.</t>
  </si>
  <si>
    <t xml:space="preserve">Art. 71, fracción VI del Reglamento Orgánico de la Administración Pública del Municipio de Juárez. </t>
  </si>
  <si>
    <t>Auditorias</t>
  </si>
  <si>
    <t>Establecer las bases generales para la realización de auditorías e inspecciones a las Dependencias;</t>
  </si>
  <si>
    <t>Total de Auditorias realizadas</t>
  </si>
  <si>
    <t xml:space="preserve">Art. 71, fracción XVI, del Reglamento Orgánico de la Administración Pública del Municipio de Juárez. </t>
  </si>
  <si>
    <t xml:space="preserve">Declaraciones Patrimoniales </t>
  </si>
  <si>
    <t>Requerir y recibir las declaraciones patrimoniales de los servidores públicos municipales de conformidad con el Código y la Ley de Responsabilidades de los Servidores Públicos del Estado de Chihuahua.</t>
  </si>
  <si>
    <t>Total de Declaraciones Patrimoniales presentadas</t>
  </si>
  <si>
    <t xml:space="preserve">Declaraciones </t>
  </si>
  <si>
    <t xml:space="preserve">Art. 71, fracción XIX, del Reglamento Orgánico de la Administración Pública del Municipio de Juárez. </t>
  </si>
  <si>
    <t>Participaciones en eventos licitaciones</t>
  </si>
  <si>
    <t xml:space="preserve">Participar en el Comité de Adquisiciones , Arrendamientos y servicios asi como en el comité técnico resolutivo de obra pública, para vigilar que se cumpla con las normas y disposiciones legales aplicables.    </t>
  </si>
  <si>
    <t xml:space="preserve">Total de Participaciones de Licitaciones </t>
  </si>
  <si>
    <t>Licitaciones</t>
  </si>
  <si>
    <t>Contraloría Municipal</t>
  </si>
  <si>
    <t>Articulo 105.del Reglamento Orgánico de la Administración Pública del Municipio de Juárez, Fracción IX.</t>
  </si>
  <si>
    <t>Ordenes atendidas por las distintas Unidades Administrativas</t>
  </si>
  <si>
    <t>Atender y cerrar todas las ordenes recibidas durante el mes asignadas a cada uno de los miembros de TI</t>
  </si>
  <si>
    <t>` =(Número  de ordenes recibidas / Total de ordenes cerradas) *100</t>
  </si>
  <si>
    <t>Ordenes</t>
  </si>
  <si>
    <t>Sistema</t>
  </si>
  <si>
    <t>Articulo 107.del Reglamento Orgánico de la Administración Pública del Municipio de Juárez, Fracción IV.</t>
  </si>
  <si>
    <t>Número de Pagos por Internet</t>
  </si>
  <si>
    <t>Promover el pronto pago de impuestos a través del portal www.juarez.gob.mx</t>
  </si>
  <si>
    <t>`=(Número de pagos realizados trimestre año pasado/ Número  de pagos realizados mismo trimestre año actual)*100</t>
  </si>
  <si>
    <t>Pago</t>
  </si>
  <si>
    <t>7322</t>
  </si>
  <si>
    <t>Sistema de conciliación de pagos de medios alternos</t>
  </si>
  <si>
    <t>Articulo 105.del Reglamento Orgánico de la Administración Pública del Municipio de Juárez, Fracción V.</t>
  </si>
  <si>
    <t>Número de Enlaces de comunicación</t>
  </si>
  <si>
    <t>Comunicar a todos los usuarios vía enlace o Infinitum con los diferentes sistemas, Internet y correo electrónico</t>
  </si>
  <si>
    <t xml:space="preserve">Total de enlaces </t>
  </si>
  <si>
    <t>Caída</t>
  </si>
  <si>
    <t>Sistema de monitoreo de enlaces</t>
  </si>
  <si>
    <t xml:space="preserve">Articulo 105.del Reglamento Orgánico de la Administración Pública del Municipio de Juárez, Fracción XII. </t>
  </si>
  <si>
    <t>Actualización de SW en PC's y servidores</t>
  </si>
  <si>
    <t>Mantener el mayor número de equipo de computo actualizado en las ultimas versiones de SW</t>
  </si>
  <si>
    <t>Revisión física de la versión de SW</t>
  </si>
  <si>
    <t>PC y servidor</t>
  </si>
  <si>
    <t>Hoja de inventario</t>
  </si>
  <si>
    <t>Articulo 107.del Reglamento Orgánico de la Administración Pública del Municipio de Juárez, Fracción III.</t>
  </si>
  <si>
    <t>Respaldo de los distintos Sistemas</t>
  </si>
  <si>
    <t>Control de respaldo de los desarrollos</t>
  </si>
  <si>
    <t xml:space="preserve"> `=(Total de desarrollos respaldados/ Total de Desarrollos programados )*100</t>
  </si>
  <si>
    <t>GB</t>
  </si>
  <si>
    <t>Bitacora</t>
  </si>
  <si>
    <t xml:space="preserve">Actualizacián de SO en Servidores </t>
  </si>
  <si>
    <t>Mantener actualizados los servidores con las ultimas actualizaciones y parches de seguridad</t>
  </si>
  <si>
    <t>Total de servidores entre número de servers actualilzados</t>
  </si>
  <si>
    <t>Servidor</t>
  </si>
  <si>
    <t>Bimestral</t>
  </si>
  <si>
    <t>Actualizacián de version de Lenguajes de Programación</t>
  </si>
  <si>
    <t>Obtener las mejoras praqcticasa de programacion contenidas en las nuevas versiones</t>
  </si>
  <si>
    <t>Actualizacion de la version en las PC's utilizadas por los programadores</t>
  </si>
  <si>
    <t>PC y versión</t>
  </si>
  <si>
    <t>Dirección General de Informática y Comunicaciones</t>
  </si>
  <si>
    <t>El valor de la meta dependerá de la promoción que se le de para realizar el pago de impuestos por internet</t>
  </si>
  <si>
    <t>Las caídas presentadas dependen del proveedor y fallas de energía.</t>
  </si>
  <si>
    <t>La actualización dependerá de la capacidad de la PC o del servidor así como de la actualización de la versión del SW</t>
  </si>
  <si>
    <t>Para realizar esta tarea es necesario se cuente con un servidor de respaldos</t>
  </si>
  <si>
    <t xml:space="preserve">Art. 15, fracción XII Y Art. 17, fracción I del Reglamento Orgánico de la Administración Pública del Municipio de Juárez. </t>
  </si>
  <si>
    <t xml:space="preserve">Amparos </t>
  </si>
  <si>
    <t>Defender los intereses del Municipio</t>
  </si>
  <si>
    <t>`=(Número de amparos solicitados /Número de amparos resueltos)*100</t>
  </si>
  <si>
    <t xml:space="preserve">Archivo </t>
  </si>
  <si>
    <t xml:space="preserve">Artículo 17 del Reglamento Orgánico de la Administración Pública del Municipio de Juárez, Fracción II. </t>
  </si>
  <si>
    <t xml:space="preserve">Juicios laborales </t>
  </si>
  <si>
    <t>Defensa del Municipio contra demandas laborales.</t>
  </si>
  <si>
    <t>`=(Número de Juicios laborales requeridos  /Número de Juicios laborales atendidos)*100</t>
  </si>
  <si>
    <t xml:space="preserve">Juicios civiles </t>
  </si>
  <si>
    <t xml:space="preserve">Defender al Municipio ante tribunales civiles </t>
  </si>
  <si>
    <t>`=(Número de Juicios civiles  notificados / Número de Juicios civiles resueltos)*100</t>
  </si>
  <si>
    <t xml:space="preserve">Artículo 17 del Reglamento Orgánico de la Administración Pública del Municipio de Juárez, Fracción I y III </t>
  </si>
  <si>
    <t xml:space="preserve">Contratos administrativos </t>
  </si>
  <si>
    <t>Llevar a cabo la revisión y en su caso la elaboración de los contratos que requiera el Municipio.</t>
  </si>
  <si>
    <t xml:space="preserve">`=(Total de contratos recibidos/ Total contratos elaborados) *100 </t>
  </si>
  <si>
    <t xml:space="preserve">Artículo 17 del Reglamento Orgánico de la Administración Pública del Municipio de Juárez, Fracción I y III. </t>
  </si>
  <si>
    <t xml:space="preserve">Contratos de obra pública </t>
  </si>
  <si>
    <t xml:space="preserve">`=(Total de contratos recibidos de obra pública / Total contratos elaborados) *100 </t>
  </si>
  <si>
    <t xml:space="preserve">Trámites administrativos </t>
  </si>
  <si>
    <t>Trámites, solicitudes, procedimientos, revocaciones, registros de indautor, etc.</t>
  </si>
  <si>
    <t xml:space="preserve">Total  de trámites administrativos realizados </t>
  </si>
  <si>
    <t>Trámite</t>
  </si>
  <si>
    <t xml:space="preserve">Artículo 17 del Reglamento Orgánico de la Administración Pública del Municipio de Juárez, Fracción III. </t>
  </si>
  <si>
    <t xml:space="preserve">Protocolizaciones </t>
  </si>
  <si>
    <t>Revisión de anteproyecto de una escritura de fraccionamiento enviado por un notario público.</t>
  </si>
  <si>
    <t>Anteproyectos revisados</t>
  </si>
  <si>
    <t xml:space="preserve">Permisos para fraccionamientos y condominios </t>
  </si>
  <si>
    <t>Revisión técnica y jurídica que se sube ante cabildo para su aprobación</t>
  </si>
  <si>
    <t>`=(Número de permisos solicitados/Número de permisos aprobados por cabildo)*100</t>
  </si>
  <si>
    <t xml:space="preserve">Denuncias penales </t>
  </si>
  <si>
    <t>Formulación de denuncias y querellas, seguimiento y coadyuvancia cuando se cometen ilicitos contra el municipio.</t>
  </si>
  <si>
    <t xml:space="preserve">Total de denuncias penales </t>
  </si>
  <si>
    <t>Asesorías Jurídicas brindadas</t>
  </si>
  <si>
    <t>Asesoría a dependencias y funcionarios sobre interpretación y aplicación de la ley.</t>
  </si>
  <si>
    <t>`=(Número de asesorias solicitadas /Número de asesorias brindadas)*100</t>
  </si>
  <si>
    <t>Asesoría</t>
  </si>
  <si>
    <t xml:space="preserve">Artículo 21 del Reglamento Orgánico de la Administración Pública del Municipio de Juárez, Fracción V. </t>
  </si>
  <si>
    <t xml:space="preserve">Carta de residencia </t>
  </si>
  <si>
    <t>Otorgar la carta de residencia, para que el ciudadano solicitante compruebe su residencia en esta ciudad, por lo menos con seis meses de antiguedad.</t>
  </si>
  <si>
    <t>`=(Número de cartas de residencia solicitadas /Número de cartas de residencia otorgadas )*100</t>
  </si>
  <si>
    <t xml:space="preserve">Artículo 21 del Reglamento Orgánico de la Administración Pública del Municipio de Juárez, Fracción V.  </t>
  </si>
  <si>
    <t xml:space="preserve">Cartas de identificación </t>
  </si>
  <si>
    <t>Otorgar una carta de identidad a todo ciudadano que la requiera y no cuente con alguna identificación oficial para realizar cualquier trámite de su interés.</t>
  </si>
  <si>
    <t xml:space="preserve">Total de cartas de identificación realizadas </t>
  </si>
  <si>
    <t xml:space="preserve">Artículo 21 del Reglamento Orgánico de la Administración Pública del Municipio de Juárez, Fracción I. </t>
  </si>
  <si>
    <t>Permisos para fiestas y espectáculos públicos</t>
  </si>
  <si>
    <t>Que todo evento público y privado se lleve a cabo conforme al reglamento.</t>
  </si>
  <si>
    <t>`=(Número de permisos solicitados/Número de permisos aprobados)*100</t>
  </si>
  <si>
    <t xml:space="preserve">Constancia de no ingreso al Tribiunal para Menores </t>
  </si>
  <si>
    <t>Otorgar la carta de no antecedentes a los jovenes menores de edad que la requieran para realizar algún trámite de su interés.</t>
  </si>
  <si>
    <t>`=(Número de Cartas solicitadas/Número de Cartas Otorgadas)*100</t>
  </si>
  <si>
    <t xml:space="preserve">Artículo 21 del Reglamento Orgánico de la Administración Pública del Municipio de Juárez, Fracción IX. </t>
  </si>
  <si>
    <t>Solicitud de denuncio</t>
  </si>
  <si>
    <t>Procedimiento administrativo, mediante el cual un particular solicita la enajenación a título oneroso de un terreno del dominio privado Municipal.</t>
  </si>
  <si>
    <t>`=(Número de Solicitudes recibidas/ Número de Solicitudes de denuncio resueltas)*100</t>
  </si>
  <si>
    <t xml:space="preserve">Solicitud de compra-venta </t>
  </si>
  <si>
    <t>Procedimiento administrativo, mediante el cual un particular solicita la enajenación a título oneroso de un terreno de dominio público o privado Municipal con exclusión del trámite de denuncio.</t>
  </si>
  <si>
    <t>`=(Número de solicitudes recibidas/ Número de solicitudes de compra-venta resueltas)*100</t>
  </si>
  <si>
    <t xml:space="preserve">Solicitud de donación </t>
  </si>
  <si>
    <t>Procedimiento administrativo, mediante el cual un particular solicita la enajenación a título gratuito de un terreno del dominio privado Municipal.</t>
  </si>
  <si>
    <t>`=(Número de solicitudes recibidas/ Número de solicitudes de donación resueltas)*100</t>
  </si>
  <si>
    <t>Artículo 21 del Reglamento Orgánico de la Administración Pública del Municipio de Juárez, Fracción IX.</t>
  </si>
  <si>
    <t>Solicitud de permutas</t>
  </si>
  <si>
    <t>Procedimiento administrativo, por la afectación de un predio de propiedad pivada por el paso de una vialidad o por invasión de colonos, mediante el cual un particular solicita la enajenación a título gratuito de un terreno de dominio público o privado Municipal.</t>
  </si>
  <si>
    <t>`=(Número de solicitudes recibidas/ Número de solicitudes de permutas resueltas)*100</t>
  </si>
  <si>
    <t xml:space="preserve">Artículo 21 del Reglamento Orgánico de la Administración Pública del Municipio de Juárez, Fracción II. </t>
  </si>
  <si>
    <t>Anuencias atendidas</t>
  </si>
  <si>
    <t>Brindar certeza jurídica a las personas interesadas en obtener un permiso para la venta y/o consumo de cerveza y/o vino de mesa.</t>
  </si>
  <si>
    <t>`=(Número de permisos solicitados / Número de permisos aprobados)*100</t>
  </si>
  <si>
    <t xml:space="preserve">Artículo 21 del Reglamento Orgánico de la Administración Pública del Municipio de Juárez, Fracción VI. </t>
  </si>
  <si>
    <t>Conscriptos registrados</t>
  </si>
  <si>
    <t>Registrar a los jovenes que están por cumplir la mayoría de edad para que realicen el trámite correspondiente para obtener la Cartilla del Servicio Militar.</t>
  </si>
  <si>
    <t>`=(Número de jovenes registrados/Número de jovenes que obtienen la cartilla del servicio militar)*100</t>
  </si>
  <si>
    <t xml:space="preserve">Artículo 21 del Reglamento Orgánico de la Administración Pública del Municipio de Juárez, Fracción VII. </t>
  </si>
  <si>
    <t xml:space="preserve">Visitas domiciliarias </t>
  </si>
  <si>
    <t>Para investigación y aplicación de estudio socio económico.</t>
  </si>
  <si>
    <t>Número de visitas domiciliarias realizadas/ Número de Visitas domiciliarias programadas *100</t>
  </si>
  <si>
    <t>Personas atendidas por el Consejo Local de Tutelas</t>
  </si>
  <si>
    <t>Atender a toda persona que acude por asesoría jurídica y orientación en relación con menores e incapaces, además de dar inicio y seguimiento a trámites como nombramiento de tutor, juicio de interdicción, dependencia económica,  etc.</t>
  </si>
  <si>
    <t>=(Número de personas que solicitan asesoría /Número de personas que reciben asesoría)*100</t>
  </si>
  <si>
    <t>Expedientes revisados por el Consejo Local de Tutelas radicados en Juzgados Civiles y de lo Familiar</t>
  </si>
  <si>
    <t xml:space="preserve">Eficacia </t>
  </si>
  <si>
    <t>Cumplimiento de los tutores y/o curadores de los cargos que se les confieren.</t>
  </si>
  <si>
    <t>`=(Total de Expedientes revisados/Total de expedientes del Consejo Local de Tutelas radicados en Juzgados Civiles y de lo Familiar)*100</t>
  </si>
  <si>
    <t>Artículo 22 del Reglamento Orgánico de la Administración Pública del Municipio de Juárez, Fracción I y II.</t>
  </si>
  <si>
    <t>Aperturas otorgadas del comercio formal</t>
  </si>
  <si>
    <t>Conocer en número, los nuevos permisos otorgados.</t>
  </si>
  <si>
    <t>`=(Número de permisos de apertura solicitados  / Número de permisos otorgados comercio formal)*100</t>
  </si>
  <si>
    <t xml:space="preserve">Artículo 22 del Reglamento Orgánico de la Administración Pública del Municipio de Juárez, Fracción I y II. </t>
  </si>
  <si>
    <t>Renovación de permisos (comercio formal)</t>
  </si>
  <si>
    <t>Tener un control de los comerciantes formales.</t>
  </si>
  <si>
    <t>`=(Total de Renovaciones de permisos solicitadas / Total de comerciantes  comercio formal)*100</t>
  </si>
  <si>
    <t xml:space="preserve">Artículo 22 del Reglamento Orgánico de la Administración Pública del Municipio de Juárez, Fracción I. </t>
  </si>
  <si>
    <t>Aperturas otorgadas del comercio informal</t>
  </si>
  <si>
    <t>Tener un control de los vendedores ambulantes.</t>
  </si>
  <si>
    <t>`=(Número de permisos de apertura solicitados  / Número de permisos otorgados comercio informal)*100</t>
  </si>
  <si>
    <t xml:space="preserve">Artículo 22 del Reglamento Orgánico de la Administración Pública del Municipio de Juárez, Fracción I y V. </t>
  </si>
  <si>
    <t xml:space="preserve">Permisos temporales otorgados (comercio informal) </t>
  </si>
  <si>
    <t>Registro y control de permisos temporales</t>
  </si>
  <si>
    <t>`=(Número de permisos temporales solicitados  / Número de permisos otorgados comercio informal)*100</t>
  </si>
  <si>
    <t>Renovación de permisos (comercio informal)</t>
  </si>
  <si>
    <t>Tener un control de los comerciantes.</t>
  </si>
  <si>
    <t>`=(Total de Renovaciones de permisos solicitadas / Total de comerciantes  comercio informal)*100</t>
  </si>
  <si>
    <t>Dirección Jurídica</t>
  </si>
  <si>
    <t>Dirección de Gobierno</t>
  </si>
  <si>
    <t>Dirección de Regulación Comercial</t>
  </si>
  <si>
    <t>En el mes de marzo se realizaron 51 amparos, 7 en lo que va del 2018, representando un 35% de avance.</t>
  </si>
  <si>
    <t>Durante el mes de marzo se realizaron 5 juicios laborales, 9 durante el 2018, lo que representa un avance del 10%.</t>
  </si>
  <si>
    <t>Durante el mes de marzo se realizaron 2  juicios civiles, lo que representa un 20% de avance.</t>
  </si>
  <si>
    <t>Durante el mes de marzo se realizaron 48 contratos administrativos, 98 en lo que va del 2018, representando un 33% de avance.</t>
  </si>
  <si>
    <t>Durante el mes de marzo se realizaron 9 contratos de obra pública, 91 en lo que va del 2018, representando un avance del 36% de avance.</t>
  </si>
  <si>
    <t>Durante el mes de marzo se realizaron 8 trámites administrativos, 16 en lo que va del 2018 representando un 8% de avance.</t>
  </si>
  <si>
    <t>Durante el mes de marzo se realizó una protocolización, 2 en lo que va del 2018, lo que representa un 7% de avance.</t>
  </si>
  <si>
    <t>Durante el mes de marzo se realizaron tres permisos para fraccionamiento y/o condominio, cuatro en lo que va del 2018 representando un 13% de avance.</t>
  </si>
  <si>
    <t>Durante el mes de marzo no se realizaron denuncias penales, una en lo que va del 2018, representando un 5% de avance.</t>
  </si>
  <si>
    <t>Durante el mes de marzo se brindaron 18 asesorías jurídicas, 55 en el 2018, representando un 19% de avance.</t>
  </si>
  <si>
    <t>Durante el mes se marzo se otorgaron 412 certificados de residencia, 1125 en lo que va del 2018, representa un 32% de avance.</t>
  </si>
  <si>
    <t>Durante el mes de marzo se  otorgaron 891 cartas de identidad, 2757 en lo que va del 2018, representando un 24% de avance.</t>
  </si>
  <si>
    <t>Durante el mes de marzo se otorgaron 119 permisos para fiestas y espectáculos públicos, 257 en lo que va del 2018, representando un avance del 10%.</t>
  </si>
  <si>
    <t>Durante el mes de marzo se otorgaron 209 cartas de no ingreso al Tribunal para Menores, 677 en lo que va del 2018, representando un avance del 27%.</t>
  </si>
  <si>
    <t>En el mes de marzo no se realizaron trámites.</t>
  </si>
  <si>
    <t>Durante el mes de marzo se recibieron dos solicitudes de compra-venta, 4 en lo que va del 2018, representando un 22% de avance.</t>
  </si>
  <si>
    <t>Durante el mes de marzo no se realizaron trámites.</t>
  </si>
  <si>
    <t>Durante el mes de marzo no se recibieron solicitudes de permuta. 2 en el 2018 lo que representa un avance del 100%.</t>
  </si>
  <si>
    <t>Durante el mes de marzo se atendieron 12 anuencias, 28 en lo que va del 2018,  representando un 14% de avance.</t>
  </si>
  <si>
    <t>Durante el mes de marzo se registraron 247 conscriptos, 1295 en lo que va del 2018, representando un 37% de avance.</t>
  </si>
  <si>
    <t>Durante el mes de marzo se realizó una visita domiciliaria, 3 en lo que va del 2018, representando un 15% de avance.</t>
  </si>
  <si>
    <t>Durante el mes de marzo se atendieron 164 personas, 374 en lo que va del 2018, representando un 29%.</t>
  </si>
  <si>
    <t>Durante el mes de marzo se revisaron 997 expedientes, 3116 en lo que va del 2018, logrando un avance del 35%.</t>
  </si>
  <si>
    <t>En el mes de marzo se otorgaron 436 aperturas de comercio formal, 1063 en lo que va del 2018, logrando un avance del 71%.</t>
  </si>
  <si>
    <t>En el mes de marzo se otorgaron 2213 renovaciones de comercio formal, 8186 en el 2018, logrando un avance del 102% sobre la meta programada.</t>
  </si>
  <si>
    <t>En el mes de marzo se otorgaron38 aperturas de comercio informal, 56 en lo que va del 2018 logrando un 22% de avance.</t>
  </si>
  <si>
    <t>En el mes de marzo se otorgaron 268 permisos temporales de comercio informal, 552 en el 2018, dando un avance del 28%.</t>
  </si>
  <si>
    <t>En el mes de marzo se otorgaron 628 renovaciones de comercio informal, 1171 durante el 2018, logrando un 78% de avance.</t>
  </si>
  <si>
    <t xml:space="preserve">Registro Para Recolectores de Residuos </t>
  </si>
  <si>
    <t>Regular en forma activa los desechos sólidos y orgánicos para controlar la disposición final de los mismos.</t>
  </si>
  <si>
    <t>=( Número de registros de Recolectores de residuos con cumplimiento de requisitos municipales y ecológicos para su funcionamiento / Número de empresas registradas en padrón) *100</t>
  </si>
  <si>
    <t>Autorizaciones</t>
  </si>
  <si>
    <t>Archivo, base de datos.</t>
  </si>
  <si>
    <t>Evaluar los proyectos en Materia de Impacto Ambiental, y que estos sean elaborados por empresas y/o personas que brinden un servicio profesional y confiable.</t>
  </si>
  <si>
    <t>Registro para el Padrón de prestadores de servicio</t>
  </si>
  <si>
    <t xml:space="preserve">Regular o refrendar en forma activa a los prestadores de servicios para la Evaluación de Impactos Ambientales. </t>
  </si>
  <si>
    <t>=( Número de registros de Prestadores de servicios con cumplimiento de requisitos municipales y ecológicos para su funcionamiento / Número de Prestadores de servicios, registrados en padrón) *100</t>
  </si>
  <si>
    <t>Dictamen</t>
  </si>
  <si>
    <t>Medición de Ozono generado en la ciudad.</t>
  </si>
  <si>
    <t xml:space="preserve">Mantener informada a la ciudadanía en general, los resultados cada  día de la cantidad de ozono generado en nuestra ciudad. </t>
  </si>
  <si>
    <t>=(Monitoreos del mes en curso*Monitoreos anuales programados/100)</t>
  </si>
  <si>
    <t>Monitoreos</t>
  </si>
  <si>
    <t>Bitácoras, Oficios y Fotógrafas en formato digital</t>
  </si>
  <si>
    <t>Medición de Monóxido de carbono generado en la Ciudad.</t>
  </si>
  <si>
    <t xml:space="preserve">Mantener informada a la ciudadanía en general, los resultados cada día de la cantidad de Monóxido de Carbono generada en nuestra ciudad. </t>
  </si>
  <si>
    <t>Bitácoras, Oficios y Fotografías en formato digital</t>
  </si>
  <si>
    <t>Medición de PM10 generado en la ciudad.</t>
  </si>
  <si>
    <t xml:space="preserve">Mantener informada a la ciudadanía en general, los resultados cada 6 días de la cantidad de PM-10 producidos en nuestra ciudad. </t>
  </si>
  <si>
    <t>Controlar, gestionar, regular y tener un registro de negocios dedicados al ramo de la venta de autopartes usadas (Yonkes), basándonos en el REPA , articulo 201, Fracción I; la Ley Estatal de Residuos y la Ley de Ingresos del Municipio de Juárez  y a su vez controlar el impacto ambiental.</t>
  </si>
  <si>
    <t>Registro de Yonkes y/o Compra Venta de Metales</t>
  </si>
  <si>
    <t>Tener un Registro actualizado de los Negocios Dedicados al Giro de Yonkes</t>
  </si>
  <si>
    <t>=(Yonkes registrados al mes*yonkes registrados totales al año/100)</t>
  </si>
  <si>
    <t>Registros</t>
  </si>
  <si>
    <t>Archivo y Fotografías en formato digital</t>
  </si>
  <si>
    <t xml:space="preserve">Gestionar y regular los Yonkes en la ciudad basados en la Ley de Ingresos del Municipio de Juárez. </t>
  </si>
  <si>
    <t xml:space="preserve">Pago de Engomado Yonke </t>
  </si>
  <si>
    <t>Identificar a los negocios que cuentan con engomado vigente para comprobar que cumplen con las Normas Ambientales</t>
  </si>
  <si>
    <t>=(Engomados emitidos a Yonkes al mes programado*engomados a yonkes emitidos por año/100)</t>
  </si>
  <si>
    <t>Prevenir y controlar la contaminación por residuos, por consiguiente la Dirección de Ecología es la responsable de gestionar el acopio, almacenamiento, transporte, manejo y disposición de residuos sólidos urbanos, basándose en el REPA, articulo 201, Fracción I; la Ley Estatal de Residuos y la Ley de Ingresos del Municipio de Juárez.</t>
  </si>
  <si>
    <t>Pago de Engomado al Registro  de Desponchadoras y/o Generadores de Llantas de Desecho</t>
  </si>
  <si>
    <t>Actualizar el Registro de los Negocios de Desponchadoras, Llanteras y/o Generadores de llantas de Desecho</t>
  </si>
  <si>
    <t>=(Registros a desponchadoras emitidos por mes* registros emitidos por año a desponchadoras/100)</t>
  </si>
  <si>
    <t>Campaña y programas de concientización para la sobrepoblación de animales y a su vez buscar el bienestar animal basados en el Reglamento para la Protección y Control de Animales Domésticos del Municipio de Juárez, Estado de Chihuahua.</t>
  </si>
  <si>
    <t xml:space="preserve">Inspecciones de maltrato animal </t>
  </si>
  <si>
    <t>Atender denuncias para evitar el maltrato de los animales y corregir faltas a la Norma en la Materia</t>
  </si>
  <si>
    <t>=(Denuncias por maltrato animal al mes*denuncias por maltrato animal al año/100)</t>
  </si>
  <si>
    <t>Denuncias</t>
  </si>
  <si>
    <t>Dirección de Ecología                                         Planeación ecológica</t>
  </si>
  <si>
    <t>Dirección de Ecología Calidad del aire</t>
  </si>
  <si>
    <t>Dirección de Ecología Inspección, Vigilancia y Asistencia Técnica Ambiental</t>
  </si>
  <si>
    <t>62.55 % de Autorizaciones de Recolección y engomados para vehículos recolectores</t>
  </si>
  <si>
    <t xml:space="preserve">36.00 % de Dictámenes emitidos para Prestador de servicios de Evaluación de Impactos Ambientales. </t>
  </si>
  <si>
    <t>Se tiene un 24.66 % de Ozono (se mide cada día durante un año)</t>
  </si>
  <si>
    <t>Se tiene un 24.66 % de Monóxido de Carbono (se mide diario, por días del año)</t>
  </si>
  <si>
    <t xml:space="preserve"> Se tiene un 24.59 % de avance para el monitoreo de PM10 (se miden cada 6 días durante el año)</t>
  </si>
  <si>
    <t>59.29 % Yonkes y Compra Venta de Metales registrados.</t>
  </si>
  <si>
    <t>2.31 % de avance en pagos de engomado de Yonke para dar cumplimiento ambiental. Sin avance al mes de Marzo.</t>
  </si>
  <si>
    <t xml:space="preserve">78.32  % de avance de desponchadoras registrados. </t>
  </si>
  <si>
    <t xml:space="preserve">25.53 % de avance para inspecciones de maltrato animal. </t>
  </si>
  <si>
    <t>Difundir una optima imagen del trabajo operativo de seguridad vial y apoyo a la ciudadanía en labores de ayuda social.</t>
  </si>
  <si>
    <t>Difde logrosde Transito en ciudadanos</t>
  </si>
  <si>
    <t>Mejorar la imagen de la Institución</t>
  </si>
  <si>
    <t>Número de difusiones  realizadasNúmero de difusiones programadas*100</t>
  </si>
  <si>
    <t>Informes</t>
  </si>
  <si>
    <t>Archivo Departamento Comunicación Social</t>
  </si>
  <si>
    <t>Reportes  causas de hechos de tránsito</t>
  </si>
  <si>
    <t>Conocer las causas que originan los accidentes con la finalidad de prevenirlos</t>
  </si>
  <si>
    <t>Número de reportes realizados Número de reportes programados *100</t>
  </si>
  <si>
    <t>Reportes</t>
  </si>
  <si>
    <t xml:space="preserve">Archivo de Direccion Tecnica </t>
  </si>
  <si>
    <t xml:space="preserve"> disminuir la siniestralidad</t>
  </si>
  <si>
    <t>Disminuir la siniestralidad</t>
  </si>
  <si>
    <t>Número de siniestrosNúmero proyectado*100</t>
  </si>
  <si>
    <t>Programas</t>
  </si>
  <si>
    <t xml:space="preserve">Archivo Direccion Tecnica y Operativo  </t>
  </si>
  <si>
    <t>Producir programas estratégicos para disminuir la siniestralidad, morbilidad y mortalidad, por causas de hechos de Transito.</t>
  </si>
  <si>
    <t>Prog Estrategicos  dism la mortalidad.</t>
  </si>
  <si>
    <t>Disminuir la morbilidad</t>
  </si>
  <si>
    <t>Número de lesionadosnúmero proyectado*100</t>
  </si>
  <si>
    <t>Disminuir la mortalidad</t>
  </si>
  <si>
    <t>Número de defuncionesnúmero proyectado*100</t>
  </si>
  <si>
    <t>Implementar cursos de concientización para conductores de alto riesgo</t>
  </si>
  <si>
    <t>Cursos prevención realizadas</t>
  </si>
  <si>
    <t>Concientizar a los ciudadanos los efectos del alcohol al conducir</t>
  </si>
  <si>
    <t>Número de cursos de prevención realizadosnumero de cursos programados*100</t>
  </si>
  <si>
    <t>Cursos</t>
  </si>
  <si>
    <t>Archivo de Educacion Vial</t>
  </si>
  <si>
    <t>acciones de prevención realizadas</t>
  </si>
  <si>
    <t>Número de personas beneficiadas a los  cursos de prevención realizadosmeta anual establecida*100</t>
  </si>
  <si>
    <t>Beneficiados</t>
  </si>
  <si>
    <t xml:space="preserve">Implementar cursos en los diferentes sectores de la sociedad, para difundir los conocimientos sobre la Educación Vial </t>
  </si>
  <si>
    <t>Concientizar a la poblacion sobre educacion vial</t>
  </si>
  <si>
    <t>Número de personas beneficiadas con  los  cursos de educación vialmeta anual establecida*100</t>
  </si>
  <si>
    <t>Estructurar y capacitar brigadas en seguridad vial en escuelas de diversos niveles y empresas.</t>
  </si>
  <si>
    <t xml:space="preserve"> Brigadas de apoyo realizadas</t>
  </si>
  <si>
    <t>Organizar a las personas para evitar accidentes viales</t>
  </si>
  <si>
    <t>Número de personas beneficiadaslmeta anual establecida*100</t>
  </si>
  <si>
    <t>Cursos de educación vial a la comunidad</t>
  </si>
  <si>
    <t>Número de cursos otorgados  Número de cursos programados*100</t>
  </si>
  <si>
    <t>Continuar con la profesionalización de los elementos para elevar el nivel de conocimientos para el desempeño de sus funciones.</t>
  </si>
  <si>
    <t>Cursos profesionalización de elementos.</t>
  </si>
  <si>
    <t>Otorgar los conocimientos necesarios a los elementos para un mejor desempeño de sus funciones</t>
  </si>
  <si>
    <t>Número  de cursoscursos programados *100</t>
  </si>
  <si>
    <t>Archivo de Coordinacion optva/admtva</t>
  </si>
  <si>
    <t>Capacitar a los conductores de vehículos del servicio particular, Transporte público, empresas e instituciones sobre los lineamientos en seguridad vial.</t>
  </si>
  <si>
    <t xml:space="preserve"> capacitaciones realizadas</t>
  </si>
  <si>
    <t>Difundir los lineamientos del Reglamento de Tránsito</t>
  </si>
  <si>
    <t>Gestionesrecursos materiales económicos</t>
  </si>
  <si>
    <t>Gestiones</t>
  </si>
  <si>
    <t>Otorgar a los elementos las herremientas necesarias para el dese,peño de sus funciones</t>
  </si>
  <si>
    <t>Número de gestiones realizadas  Número de gestiones entregadas*100</t>
  </si>
  <si>
    <t>gestiones realizadas</t>
  </si>
  <si>
    <t>Archivo de Administrativo</t>
  </si>
  <si>
    <t>Optimizar  la estructura y mantenimiento de la Red Semafórica.</t>
  </si>
  <si>
    <t>Mantenimiento semáforos reparados</t>
  </si>
  <si>
    <t>Mantener en estado optimo los semaforos para el buen funcionamiento</t>
  </si>
  <si>
    <t>Número de  semáforos reparadosnumnero de programados*100</t>
  </si>
  <si>
    <t>reparacion de semaforos</t>
  </si>
  <si>
    <t xml:space="preserve">Archivo de Control de Trafico </t>
  </si>
  <si>
    <t>Mant red semáforos instalados</t>
  </si>
  <si>
    <t>Incrementar los semaforos para dar fluirez a las vias</t>
  </si>
  <si>
    <t>Número de  semáforos instaladossobre numero programado*100</t>
  </si>
  <si>
    <t>instalacion de semaforos</t>
  </si>
  <si>
    <t>Capacitaciones brindadas a  usuarios</t>
  </si>
  <si>
    <t>Número de capacitaciones realizadas  Número capacitaciones proyectadas*100</t>
  </si>
  <si>
    <t>Diseñar Auditorias Viales en puntos de alto riesgo de accidentes.</t>
  </si>
  <si>
    <t>Diseñar programas de Auditorias Viales</t>
  </si>
  <si>
    <t>Mejorar las condiciones estructurales de la vía pública</t>
  </si>
  <si>
    <t>Número de etapas concluidas etapas programadas*100</t>
  </si>
  <si>
    <t>Archivo de Direccion Operativa y Control de trafico</t>
  </si>
  <si>
    <t>Realizar el mantenimiento de pintura sobre las vias de circulación</t>
  </si>
  <si>
    <t>Pintura sobre las vias de circulación</t>
  </si>
  <si>
    <t>Organizar la circulacion de los vehiculos sobre las vias</t>
  </si>
  <si>
    <t>Número de pintura instaladasnúmero de pintura programada * 100</t>
  </si>
  <si>
    <t>metros lineales de pintura</t>
  </si>
  <si>
    <t>Implementar operativos con una logística previamente analizada para los eventos masivos.</t>
  </si>
  <si>
    <t>Operativos en eventos masivos</t>
  </si>
  <si>
    <t>Dar a la ciudadanía un ambiente de seguridad vial en los eventos masivos</t>
  </si>
  <si>
    <t>Número de eventos realizadoseventos programados*100</t>
  </si>
  <si>
    <t>Archivo  de Direccion Operativa</t>
  </si>
  <si>
    <t>Elaborar e instalar la señalización vertical y horizontal adecuada para el control del tránsito vehicular.</t>
  </si>
  <si>
    <t>Instalación de señalización</t>
  </si>
  <si>
    <t>Mejorar la fluirez en las vias</t>
  </si>
  <si>
    <t>Número de señalizaciones instaladasnúmero de señalizaciones programada * 100</t>
  </si>
  <si>
    <t>instalaciones</t>
  </si>
  <si>
    <t>Brigadas de apoyo formadas</t>
  </si>
  <si>
    <t>Número de brigadas realizadas  Número de brigadas programadas * 100</t>
  </si>
  <si>
    <t>Brigadas</t>
  </si>
  <si>
    <t>Optimizar las condiciones mecánicas de los vehículos que desempeñan funciones operativas.</t>
  </si>
  <si>
    <t>Vehículos revisados</t>
  </si>
  <si>
    <t>Durabilidad en el estado vehicular de la institucion</t>
  </si>
  <si>
    <t>Número de vehículos revisados  Número de vehículos totales*100</t>
  </si>
  <si>
    <t>vehiculos</t>
  </si>
  <si>
    <t>Activar la Academia de Tránsito, para formar elementos íntegramente capacitados y de esta manera implementar la depuración de los malos elementos, además de ampliar las posibilidades de atención eficiente en una zona más amplia de operación.</t>
  </si>
  <si>
    <t>capacitacion para agente de Transito</t>
  </si>
  <si>
    <t>Activar la academia para incrementar la fuerza operativa.</t>
  </si>
  <si>
    <t>Numero de academias</t>
  </si>
  <si>
    <t>Academias</t>
  </si>
  <si>
    <t>Archivo de Academia</t>
  </si>
  <si>
    <t>Ampliar y/o remodelar las instalaciones de la Direccion General de Transito Municipal.</t>
  </si>
  <si>
    <t>Ampliaciones y/o remodelaciones de instalaciones</t>
  </si>
  <si>
    <t>Mejorar la atencion al ciudadano.</t>
  </si>
  <si>
    <t>Numero de remodelaciones o ampliaciones</t>
  </si>
  <si>
    <t>ampliaciones y/o remodelaciones</t>
  </si>
  <si>
    <t xml:space="preserve"> Tránsito Municipal</t>
  </si>
  <si>
    <t>en el mes de marzo se realizaron 36 difusiones, avance de meta programada 21.80%</t>
  </si>
  <si>
    <t>En el mes de marzo se realizaron 31 reportes, avance de meta programada 24.65%</t>
  </si>
  <si>
    <t>En el mes de marzo ocurrieron 478 siniestros en comparacion con el 2017, existe una disminucion del 15.27%, avance de meta programada 27.50%</t>
  </si>
  <si>
    <t>En el mes de marzo ocurrieron 217 lesionados en comparacion con el 2017, existe una disminucion del 18.22%, avance de meta programada 27.50%</t>
  </si>
  <si>
    <t>En el mes de marzo ocurrieron 3 muertos en comparacion con el 2017, existe un aumento del 1.17%, avance de meta programada 27.50%</t>
  </si>
  <si>
    <t>Se realizaron 30 cursos en el mes de marzo, avance de meta programada 23.61%.</t>
  </si>
  <si>
    <t>En el mes de marzo se beneficio a  468 personas con  el curso, avance de meta programada 14.08%</t>
  </si>
  <si>
    <t>En el mes de marzo se beneficio a 4,852 personas, avance de meta programada 29.06%</t>
  </si>
  <si>
    <t>En el mes de marzo se capacito a 349 personas, avance de meta programada 14.20%</t>
  </si>
  <si>
    <t>En el mes de marzo se realizaron 89 cursos, avance de meta programada 35.75%</t>
  </si>
  <si>
    <t>En el mes de marzo se capacito a 383 personas, avance de meta programada 16.40%</t>
  </si>
  <si>
    <t xml:space="preserve"> avance de meta programada 20%</t>
  </si>
  <si>
    <t>avance de meta programada 36.66%</t>
  </si>
  <si>
    <t xml:space="preserve"> Avance de meta programada 12.36%</t>
  </si>
  <si>
    <t>En el mes de marzo se realizaron 7 cursos para estructurar brigadas 10.62%</t>
  </si>
  <si>
    <t>Se realizaron 33 reparaciones en el mes de marzo, avance de meta programada 13.28%</t>
  </si>
  <si>
    <t>Coadyuvar a la creación de un vínculo permanente de cominicación entre gobierno y sociedad a través de las redes sociales.</t>
  </si>
  <si>
    <t>Transmisión en vivo  de Sesión de Cabildo.</t>
  </si>
  <si>
    <t>Poder informar a la ciudadania sobre los temas realizados en las sesiones.</t>
  </si>
  <si>
    <t xml:space="preserve">Total  de sesiones de cabildo trasmitidas en vivo. </t>
  </si>
  <si>
    <t xml:space="preserve">Trasmisiones </t>
  </si>
  <si>
    <t>Página de cd Juárez.</t>
  </si>
  <si>
    <t>Coadyuvar a la creación de un vínculo permanente de comunicación entre gobierno y sociedad a través de las redes sociales.</t>
  </si>
  <si>
    <t>Transmisión en vivo  de Licitaciones.</t>
  </si>
  <si>
    <t>Transparentar la asignación de recursos y proyectos del Municipio.</t>
  </si>
  <si>
    <t xml:space="preserve">Total  de Licitaciones  trasmitidas en vivo. </t>
  </si>
  <si>
    <t>Recabar, identificar y seleccionar la información sobre actos, eventos, posturas y comunicaciones del Presidente y en general de la Administración, para su publicación en las redes oficiales de los mismos</t>
  </si>
  <si>
    <t>Publicaciones en página Seguridad Ciudadana.</t>
  </si>
  <si>
    <t>Produccir el material para su publicación en Redes Sociales.</t>
  </si>
  <si>
    <t>Total de publicaciones de la pagina de Seguridad Ciudadana.</t>
  </si>
  <si>
    <t>Publicaciones</t>
  </si>
  <si>
    <t>Pagina de Seguridad Ciudadana.</t>
  </si>
  <si>
    <t xml:space="preserve">IV.Canalizar las solicitudes y peticiones ciudadanas que se formulen a través de las redes sociales, y                                                              V. Las demas que le encomiende el presidente y las que le confieran las leyes, reglamentos y manuales de la organización y procedimientos.               </t>
  </si>
  <si>
    <t>Solicitudes ciudadanas.</t>
  </si>
  <si>
    <t xml:space="preserve">Responder y canalizar las inquietudes de los ciudadanos. </t>
  </si>
  <si>
    <t>Número de comentarios, en las redes oficiales.</t>
  </si>
  <si>
    <t xml:space="preserve">Comentarios </t>
  </si>
  <si>
    <t>Paginas oficiales.</t>
  </si>
  <si>
    <t>Coordinación de Redes Sociales.</t>
  </si>
  <si>
    <t>En el mes de marzo  se realizaron 4 sesiones de cabildo.</t>
  </si>
  <si>
    <t>En el mes de marzo se realizaron 372 publicaciones.</t>
  </si>
  <si>
    <t>En el mes de marzo se realizaron 24,519 comentarios.</t>
  </si>
  <si>
    <t xml:space="preserve">Este programa cuenta con donaciones de empresas privadas y presupuesto municipal. La meta se estableció referente al total de piezas que salen </t>
  </si>
  <si>
    <t>Actividad de bibliotecas correspondientes al periodo Enero-Marzo</t>
  </si>
  <si>
    <t>Actos Civicos correspondientes al periodo Enero-Marzo</t>
  </si>
  <si>
    <t>Eventos Escuela Mi 2da Casa llevados a cabo en el periodo Enero-Marzo</t>
  </si>
  <si>
    <t xml:space="preserve">No es posible programar una meta cuantitativa, toda vez que la instalación de los botones de emergencia depende de la solicitud realizada por quien lo requiere. Durante el mes de marzo no se instalaron botones de emergencia. </t>
  </si>
  <si>
    <t>Sancionando por un mal actuar a un total de 02 policías en el mes.</t>
  </si>
  <si>
    <t>No es posible programar una meta cuantitativa, toda vez que el apoyo en los eventos masivos depende de la necesidad que se requiera por parte de la ciudadanía. Durante el mes de marzo se apoyo en 8 eventos masivos.</t>
  </si>
  <si>
    <t>No es posible determinar una meta cuantitativa debido a que los operativos se da en base a las necesidades de la ciudadanía. Durante el mes de marzo se apoyo en 142 en operativos de vigilancia.</t>
  </si>
  <si>
    <t>Durante el mes de marzo del año 2018, la Unidad Especializada en Atención a Centros Escolares, realizó la intervención de 144 planteles escolares del Municipio beneficiando a 17,586 jóvenes alumnos con pláticas preventivas relacionadas a la prevención de diversos delitos que se suscitan en su entorno y de la misma manera fomentando en ellos la importancia de los valores para su desarrollo personal y como futuros ciudadanos.</t>
  </si>
  <si>
    <t>En el mes de marzo se realizo un foro en seguridad para la prevención de la extorsión, avance de meta programada 30%</t>
  </si>
  <si>
    <t>En el mes de marzo se realizaron 66 reparaciones, avance de meta programada 24.33%</t>
  </si>
  <si>
    <t xml:space="preserve">En el mes de marzo se realizo instalación en 8 semáforos, avance de meta programada 27.91 % </t>
  </si>
  <si>
    <t>En el mes de marzo se realizaron 5 cursos, avance de meta programada 12%</t>
  </si>
  <si>
    <t>En el mes de marzo se realizo cobertura con logística analizada sobre el evento de futbol profesional, peregrinaciones, viacrucis avance de metas programada 17.14%</t>
  </si>
  <si>
    <t>En el mes de marzo se instalaron 233 señalamientos, avance de meta programada 21.60%</t>
  </si>
  <si>
    <t xml:space="preserve">Dar servicio de limpieza y mantenimiento a parques y aréas verdes de la ciudad </t>
  </si>
  <si>
    <t>Brindar servicio a la Ciudadanía en materia de Alumbrado Publico</t>
  </si>
  <si>
    <t>Apoyar a la ciudadanía de escasos recursos con la entrega de material para construcción (block, cemento, impermeabilizante, cemento, etc. ) en las zonas de atención prioritaria (ZAP) de la ciudad.</t>
  </si>
  <si>
    <t xml:space="preserve">Ser una dependencia municipal con una plataforma educativa ciudadanizada, que garantice procesos y programas con una visión de calidad social, para
hacer de Ciudad Juárez, un Municipio Educador. Genera espacios de reflexión con la comunidad para mejorar la calidad de las relaciones familiares, promoviendo los valores, el diálogo permanente, el fortalecimiento de vínculos afectivos y la resolución pacífica de conflictos. </t>
  </si>
  <si>
    <t>Condonación y descuentos en el trámite.</t>
  </si>
  <si>
    <t xml:space="preserve">Evaluar a los aspirantes para el Padrón de recolección de residuos no peligrosos ante el municipio los cuales deberán cumplir con el Reglamento de Ecología y Protección al Ambiente del Municipio de Juárez.  </t>
  </si>
  <si>
    <t>Conocer las causas que originan la siniestralidad, por medio de una estadística de hechos de Tránsito</t>
  </si>
  <si>
    <t>Gestionar recursos materiales ante los diferentes ordenes de gobierno para el buen desempeño de la labor del agente de tránsito.</t>
  </si>
  <si>
    <t>Total solicitude/solicitudes recibidas</t>
  </si>
  <si>
    <t xml:space="preserve">Trimestral </t>
  </si>
  <si>
    <t>Dirección de Limpia</t>
  </si>
  <si>
    <t>Solicitudes recibidas/solicitudes atendidas</t>
  </si>
  <si>
    <t>Es la superficie en metros cuadrados de las áreas públicas que son atendidas.</t>
  </si>
  <si>
    <t>Superficie total/superficie mensual</t>
  </si>
  <si>
    <t>Pintas bandalicas que son removidas o borradas de los edificios públicos e infraestructura urbana de la ciudad.</t>
  </si>
  <si>
    <t>Son las llantas de desecho que son arrojadas en la vía pública.</t>
  </si>
  <si>
    <t>Total llantas/ total mensual llantas</t>
  </si>
  <si>
    <t>Es la cantidad de basura y hierba resultado de la limpieza de las áreas públicas que conforman la ciudad.</t>
  </si>
  <si>
    <t>Son los artículos del hogar, los cuales terminarón su vida útil y se convierten en basura.</t>
  </si>
  <si>
    <t>Total de tiliches/ total mensual tiliches</t>
  </si>
  <si>
    <t>Total de tierra de arrastre/ total mensual tierra de arrastre</t>
  </si>
  <si>
    <t>Son desechos de construcción por obras o demoliciones que son arrojadas a la vía pública.</t>
  </si>
  <si>
    <t>Total de escombro/ total mensual de escombro</t>
  </si>
  <si>
    <t>Total de kilómetros barridos manualmente/ total mensual de kilometros barridos manualmente</t>
  </si>
  <si>
    <t>Barrido mecánico</t>
  </si>
  <si>
    <t>Es la accion de barrido en las avenidas principales de la ciudad mediante barredoras mecánicas.</t>
  </si>
  <si>
    <t>Total de kilómetros de barrido mecanico/ total mensual de barrido mecanico</t>
  </si>
  <si>
    <t>Retiro de animales muertos en la vía pública.</t>
  </si>
  <si>
    <t>Total de perros retirados/ total mensual de perros retirados</t>
  </si>
  <si>
    <t>Son pláticas de concientización del cuidado del medio ambiente a escuelas y grupos sociales.</t>
  </si>
  <si>
    <t>Total de platicas/ total mensual de platicas</t>
  </si>
  <si>
    <t>Total de basura retirada en panteones/total mensual de basura retirada en panteones</t>
  </si>
  <si>
    <t>Total de caballos sacrificados/total mensual de caballos sacrificados</t>
  </si>
  <si>
    <t>Reporte de sacrificio mensual y lista diaria</t>
  </si>
  <si>
    <t>Ganadería, Dirección de Ind. Agropecuaria</t>
  </si>
  <si>
    <t>Total de cerdossacrificados/total mensual de cerdos sacrificados</t>
  </si>
  <si>
    <t>Total de reses sacrificados/total mensual de reses sacrificados</t>
  </si>
  <si>
    <t>Total de bachan de caballo/total mensual de bachan de caballo</t>
  </si>
  <si>
    <t>Total de bachan quemado/total mensual de bachan quemado</t>
  </si>
  <si>
    <t>Total de res quemada/total mensual de res quemada</t>
  </si>
  <si>
    <t>Brindar servicio a la ciudadania en materia de Alumbrado Público</t>
  </si>
  <si>
    <t>Dirección de Alumbrado Público</t>
  </si>
  <si>
    <t>Reinstalación de luminaria</t>
  </si>
  <si>
    <t xml:space="preserve">Dar servicio de limpieza y mantenimiento a parques y áreas verdes de la ciudad </t>
  </si>
  <si>
    <t>Total de peticiones/total mensual de peticiones recibidas</t>
  </si>
  <si>
    <t>Atención ciudadana</t>
  </si>
  <si>
    <t xml:space="preserve">Direccion de Parques y Jardines </t>
  </si>
  <si>
    <t>Poda de arboles (poda de crecimiento, podra drastica, poda de formacion y poda de fructificación)</t>
  </si>
  <si>
    <t>Árbol</t>
  </si>
  <si>
    <t>Total de superficie/total mensual de superficie atendida</t>
  </si>
  <si>
    <t>Son las actividades de limpieza y mantenimiento en los parques públicos.</t>
  </si>
  <si>
    <t>Son las actividades de limpieza y mantenimiento en los camellones que cuentan con área verde.</t>
  </si>
  <si>
    <t>Total de trabajos en camellones/total mensual de trabajos en camellones</t>
  </si>
  <si>
    <t>Es la cantidad de basura que se limpia de los parques y areas verdes públicas de la ciudad</t>
  </si>
  <si>
    <t>Total de basura retirada de los parques/total mensual de basura retirada en los parques</t>
  </si>
  <si>
    <t>Artículos pintados (juegos, bancas, cestos, etc.)</t>
  </si>
  <si>
    <t>Es el equipamiento que se encuentra en los parques públicos de la ciudad</t>
  </si>
  <si>
    <t>Total de articulos pintados/total mensual de articulos pintados</t>
  </si>
  <si>
    <t xml:space="preserve">Artículos </t>
  </si>
  <si>
    <t>Árboles que se encuentran el vivero</t>
  </si>
  <si>
    <t>Total de M³ de agua/total mensual de M³ de agua</t>
  </si>
  <si>
    <t>Proteger a la población y su entorno ante un posible desastre provocado por un agente natural o humano, todo esto a través de acciones y estrategias que reduzcan o eliminen las pérdidas de vidas humanas, así como los bienes materiales y su entorno ecológico.</t>
  </si>
  <si>
    <t>Número de Albercas con Salvavidas Certificados</t>
  </si>
  <si>
    <t>Que las albercas establecidad en el territorio municipal cuenten con salvavidas certificados</t>
  </si>
  <si>
    <t>(Cantidad de albercas con salvavidas certificados/total de albercas en el municipio)*100</t>
  </si>
  <si>
    <t>Cuantitativa</t>
  </si>
  <si>
    <t>Dirección General de Protección Civil</t>
  </si>
  <si>
    <t>Planear ,organizar,coordinar,supervizar y evaluar la prestacion de servicios de salud pública que se dan a la población en la esfera de la competencia municipal</t>
  </si>
  <si>
    <t>Banderazo de la Primer Jornada de Lucha Contra el Dengue</t>
  </si>
  <si>
    <t xml:space="preserve">Eficacia  </t>
  </si>
  <si>
    <t>El evento se llevó a cabo en la Secundaria Técnica 90 en el fraccionamiento Riberas del Bravo, con la presencia de cientos de estudiantes y personal docente del plantel.
Se informó que según la Organización Mundial de la Salud (OMS) un 40 por ciento de la población esta en riesgo de contraer el virus del Dengue, mientras que en México existe un registró de 60 mil contagios al año.
Por ello, el Alcalde invitó a los jóvenes a participar con la limpieza de sus hogares para prevenir la proliferación del mosquito portador del virus, alentándolos a compartir la información preventiva con los miembros de su comunidad.
En todo el territorio nacional se llevarán a cabo acciones para combatir y prevenir la aparición del mosquito transmisor de estas enfermedades, por lo que se harán fumigaciones en varias colonias de la ciudad.
Los trabajados son implementados por el Comité Municipal de Salud, con la participación de dependencias de los gobiernos municipal y estatal.
Como parte de la Jornada Nacional se llevará a cabo la nebulización y limpieza de parques, camellones y banquetas; rehabilitación de áreas verdes y recolección de basura.
Los trabajos se desarrollarán del 20 al 23 de marzo en las colonias Riberas del Bravo, Andrés Figueroa, México 68, Localidad Fundidora, Vergel y Revolución Mexicana.
Al evento también asistió el director de Salud Municipal, Francisco Ramírez Montañez; Flor Cuevas Vásquez, directora de Ecología; Rogelio Covarrubias Gil, subdirector de la Jurisdicción Sanitaria II; Francisco Palafox Rodríguez, director de la Secundaria Técnica 90 y el coordinador de Vectores de la Jurisdicción Sanitaria, Juan Martínez Pérez.</t>
  </si>
  <si>
    <t>Número de campañas realizadas / total campañas programadas * 100</t>
  </si>
  <si>
    <t>Campaña</t>
  </si>
  <si>
    <t xml:space="preserve">Documentos y fotografías </t>
  </si>
  <si>
    <t>Dirección de Salud Municipal</t>
  </si>
  <si>
    <t>Taller de Sexualidad</t>
  </si>
  <si>
    <t>En las instalaciones de la Esscuela Secundaria Federal # 19,  se acondicionaron dos aulas previamente asignadas por la subdirectora Guadalupe Meza, de forma simultánea  se proporcionarón dos pláticas sobre biología (DSM), ETS y Embarazo en adolescentes (CUSPAC, quien presentó un testimonio), así como el tema de derechos humanos en adolescentes con perspectiva en sexualidad (CMDH). En grupos de tercer año y primer año respectivamente. Luego se intercambiaron los grupos para completar el taller. Dichos grupos fueron predeterminados en relación a antecedentes de conducta de riesgo detectada por maestros. Se culminó de forma exitosa las actividades con preguntas y respuestas.</t>
  </si>
  <si>
    <t>Reunión Subcomité de Cáncer de Mama</t>
  </si>
  <si>
    <t xml:space="preserve">Se llevó a cabo la cuarta reunión del subcomité de cáncer de mama, donde se reunieron 15 personas, se dio retroalimentación sobre detalles del evento de Taller de Tamizaje en Exploración Física de Mama, además de asuntos generales de las actividades del mes de abril, y buscar herramientas de apoyo para el diseño de cédula para la exploración de mama, se le solicitó a cada institución médica y asociaciones civiles un reporte del total de mastografías realizadas en cada unidad. </t>
  </si>
  <si>
    <t>Impulsar el mejoramiento integral del bienestar social de la población y de las actividades económicas en el territorio comprendido fuera de los núcleos de la población considerados urbanos de acuerdo con las disposiciones aplicables asegurando la conservación permanente de los recursos naturales, la biodiversidad y los servicios ambientales de dicho territorio.</t>
  </si>
  <si>
    <t>Visitas y recorridos a los poblados rurales del Valle de Juárez y Samalayuca.</t>
  </si>
  <si>
    <t>Impulsar el mejoramiento integral  del binestar social de la poblacion y de las actividades economicas. Dando orientación a los ciudadanos para el cuidado y conservación de los recursos naturales, así como apoyando en la asesoria respecto al tema de la agriultura.</t>
  </si>
  <si>
    <t xml:space="preserve">Número de poblados rurales visitados /Número de visitas en poblados rurales programados*100 </t>
  </si>
  <si>
    <t>Visitas/reuniones</t>
  </si>
  <si>
    <t>Direccion de Desarrollo Rural</t>
  </si>
  <si>
    <t>Se realizan 3 visitas por semana a los diversos poblados del sector rural como: Zaragoza, San Isidro, San Agustín, Jesús Carranza, El Millón, Samalayuca.     En el mes de Marzo solo se realizaron cuatro visitas o recorridos.</t>
  </si>
  <si>
    <t>Recepcion y atencion a la ciudadania para orientacion y asesoria.</t>
  </si>
  <si>
    <t>Se informa y orienta a las personas sobre la adquisicion, venta o regularizacion de terrenos en el area rural.</t>
  </si>
  <si>
    <t xml:space="preserve">Número de personas atendidas </t>
  </si>
  <si>
    <t>Personas atendidas</t>
  </si>
  <si>
    <t>Sugerir criterios para la planeación y ejecucion de las políticas y programas de desarrollo rural y forestal en el ambito municipal.</t>
  </si>
  <si>
    <t>Recepcion de demandas de las necesidades que presentan ciudadanos del sector rural.</t>
  </si>
  <si>
    <t xml:space="preserve">Como parte de las politicas y programas de desarrollo en el area rural. La Comunidad debe contar con los servicios publicos principales para el bienestar social, por tanto esta Dirección recibe las demandas que presentan los  ciudadanos, donde solicitan servicios como: alumbrado publico, pavimentacion, emparejamiento de calles, materiales de construccion, reforestacion de parques, donacion de arboles, entre otros, y se gestiona ante las dependencias de gobierno correspondientes para que se le de la atencion y seguimiento a las mismas. </t>
  </si>
  <si>
    <t>Número de solicitudes recibidas/ Número de solicitudes atendidas*100</t>
  </si>
  <si>
    <t>Promover lo necesario para formular y llevar a cabo programas de atención especial, con la concurencia de los instrumentos de política de desarrollo social y de población a cargo de las dependencias y entidades de la administración pública federal y estatal competentes en materia de desarrollo rural y forestal sustentable, en coordinacion con la Dirección de Atención Ciudadana del Suroriente.</t>
  </si>
  <si>
    <t>Reuniones mensuales del Consejo Municipal de Desarrollo Rural,  en el que participan dependencias gubernamentales como: SAGARPA, SEMARNAT, PROCURADURIA AGRARIA, CONAGUA, COESPRIS JMAS, DESARROLLO RURAL DEL ESTADO, CONAZA, AREAS PROTEGIDAS, SANIDAD VEGETAL, etc., las cuales tienen que ver con el sector agropecuario, así como, los presidentes de los Comisariados Ejidales, Zaragoza, San Isidro, San Agustín, Jesús Carranza, El Millón, Samalayuca, Villa Luz, Ojo de la Casa y El Vergel.</t>
  </si>
  <si>
    <t xml:space="preserve">
En dichas reuniones se tocan diversos temas que refieren a las áreas rurales de la ciudad, y donde los asistentes (productores principalmente) presentan sus demandas y manifiestan sus necesidades.
Se levanta un acta de acuerdos realizados en la reunion para dar seguimiento por parte de las instancias a la cuales corresponda.</t>
  </si>
  <si>
    <t>Número de reuniones realizadas/ Número de reuniones programadas *100</t>
  </si>
  <si>
    <t>Reuniones</t>
  </si>
  <si>
    <t>Promover lo necesario para formular y llevar a cabo programas de atención especial, con la concurencia de los instrumentos de política de desarrollo social y de población a cargo de las dependencias y entidades de la administración pública federal y estatal competentes en materia de desarrollo rural y forestal sustentable, en coordinación con la Dirección de Atención Ciudadana del Suroriente.</t>
  </si>
  <si>
    <t>Reuniones eventuales con diferentes Dependencias como: Desarrollo Rural de Gobierno del Estado, Regidores de la Comision de Desarrollo Rural, Desarrollo Econmico, Servicios Publicos, Asentamientos Humanos, Presidente Municipal y JMAS.</t>
  </si>
  <si>
    <t xml:space="preserve">
En dichas reuniones se tocan diversos temas que refieren a las áreas rurales de la ciudad.</t>
  </si>
  <si>
    <t>Brindar un buen servicio  a trámites pendientes a realizar</t>
  </si>
  <si>
    <t>Atención al Público</t>
  </si>
  <si>
    <t>Dar informacion y segumiento al tramite requerido.</t>
  </si>
  <si>
    <t>Familias</t>
  </si>
  <si>
    <t>Asesorias</t>
  </si>
  <si>
    <t xml:space="preserve">Dirección General de Asentamientos HumanosAsentamientos Humanos </t>
  </si>
  <si>
    <t xml:space="preserve">Incluye Direcciones y Coordinaciones </t>
  </si>
  <si>
    <t>Mandar información  de la situación de su expediente  a las colonais requeridas</t>
  </si>
  <si>
    <t>Citatorios y Notificaciones</t>
  </si>
  <si>
    <t>En los citatorios se avisa de los planes de trabajo a la ciudadania.</t>
  </si>
  <si>
    <t>Tramites/asesorias al publico</t>
  </si>
  <si>
    <t xml:space="preserve">las personas denuncian algun predio ubicado como valdio y se procede a la investigacion </t>
  </si>
  <si>
    <t>inspecciones y notificaciones</t>
  </si>
  <si>
    <t xml:space="preserve">las personas denuncian algun predio ubicado como valdio y se procede a lainvestigacion </t>
  </si>
  <si>
    <t>Cumplir con el requisito para la integracion del expediente</t>
  </si>
  <si>
    <t>Levantamietnos Topograficos</t>
  </si>
  <si>
    <t>Los levantamietos topograficos son cuando las personas acuden a solcitar las medidas exactas de su predio.</t>
  </si>
  <si>
    <t>Se análiza el ingreso de los ciudadanos para ver cuanto es lo que puede abadonar a su terreno</t>
  </si>
  <si>
    <t>Estudios Socioeconómicos</t>
  </si>
  <si>
    <t>Se analiza el ingreso de los ciudadanos para ver cuanto es lo que puede abnar a su terreno</t>
  </si>
  <si>
    <t>El público acude a preguntar por algún terreno valdio y se procede a realizar la investigación de la situación del predio.</t>
  </si>
  <si>
    <t>Pago de Investigación (Denuncios)</t>
  </si>
  <si>
    <t>El público acude a preguntar por algun terreno valdio y se procede a realizar la investigación de la situación del predio.</t>
  </si>
  <si>
    <t>Que la cuidadania obtenga su documento oficila que los acredita como propietarios de sus predios</t>
  </si>
  <si>
    <t>Títulos Elaborados</t>
  </si>
  <si>
    <t>Proporcionar el documento que acredita como  propietarios de su predio.</t>
  </si>
  <si>
    <t>No. De titulos programados</t>
  </si>
  <si>
    <t>Escrituras Elaboradas</t>
  </si>
  <si>
    <t>No. De escrituras programadas</t>
  </si>
  <si>
    <t>El ciudadano pagara el valor real  por su terreno</t>
  </si>
  <si>
    <t>Recalificaciones</t>
  </si>
  <si>
    <t>Se hace la recalificación de predios  para actualizar el valor.</t>
  </si>
  <si>
    <t>Brindar a la ciudadania convenios de pago en los cuales la persona acuerda abonar cierta cantidad de acuerdo a sus posibiliddes para cumplir con el pago.</t>
  </si>
  <si>
    <t>Convenios de pago</t>
  </si>
  <si>
    <t>Se realizán convenios de pago cuando el ciudadano no tiene la posibilidad de pagar puntualmente lo acordado.</t>
  </si>
  <si>
    <t>Las condonacion de predios  son para iglesias etc.</t>
  </si>
  <si>
    <t>Condonaciones</t>
  </si>
  <si>
    <t>Las condonación de predios  son para iglesias etc.</t>
  </si>
  <si>
    <t xml:space="preserve">Son ventas de nuevos lotes </t>
  </si>
  <si>
    <t>Ventas</t>
  </si>
  <si>
    <t>Atender juicios jurídicos, validaciones y manifiestaciones</t>
  </si>
  <si>
    <t xml:space="preserve">Acuerdos jurídicos </t>
  </si>
  <si>
    <t xml:space="preserve">Atender   los juicios, que corresponden al area Juridica.  </t>
  </si>
  <si>
    <t>Las personas acudena solicitar un predio</t>
  </si>
  <si>
    <t>Solicitudes de Terrenos</t>
  </si>
  <si>
    <t>Se realiza la revisión interna de los predios solicitados</t>
  </si>
  <si>
    <t>Captura y revision interna  y R.P.P. de predios en colonias</t>
  </si>
  <si>
    <t>Diario se realizan recorridos por las colonias para cuidar invasiones en los predios.</t>
  </si>
  <si>
    <t xml:space="preserve">Invaciones </t>
  </si>
  <si>
    <t>Inexistencia de Bienes</t>
  </si>
  <si>
    <t>Entregar terrenos donde sea una área factible para fincar</t>
  </si>
  <si>
    <t>Dictamen de Proteccion Civil</t>
  </si>
  <si>
    <t>La Dirección de Protección Civil dictamina la seguridad de fincar en algunos terrenos de dificil acceso</t>
  </si>
  <si>
    <t>Requisito para integrar el  expediente</t>
  </si>
  <si>
    <t>Planos para  Identificacion de Finca</t>
  </si>
  <si>
    <t xml:space="preserve">Visitas a las colonias </t>
  </si>
  <si>
    <t xml:space="preserve">Se da información de la situacion del  expediente a las personas  y se invita a pasaar a seguir con su trámite.  </t>
  </si>
  <si>
    <t>Identificación de Finca</t>
  </si>
  <si>
    <t>los levantamietos topograficos son cuando las personas acuden a solcitar las medidas exactas de su predio.</t>
  </si>
  <si>
    <t>En caso de particulares se investiga el predio en el R.P.P.</t>
  </si>
  <si>
    <t>Inv. R.P.P.</t>
  </si>
  <si>
    <t>Cobrar el impuesto predial de acuerdo a la construccion</t>
  </si>
  <si>
    <t>Planos catastrales</t>
  </si>
  <si>
    <t>Cobrar el impuesto predial de acuerdo a la construcción</t>
  </si>
  <si>
    <t>Trámites/asesorias al público</t>
  </si>
  <si>
    <t>Re-activar el SARE para poder facilitar la obtencionde permisos y licencias municipales de una manera rapida y conveniente.</t>
  </si>
  <si>
    <t>Usos de suelo</t>
  </si>
  <si>
    <t>Asesorias para trámitar permisos de usos de suelo</t>
  </si>
  <si>
    <t>Número de personas que solicitan asesorias para uso de suelo/total de personas a quien se brindo asesoria*100</t>
  </si>
  <si>
    <t>Lista de registro</t>
  </si>
  <si>
    <t>Direccion General de Desarrollo Economico</t>
  </si>
  <si>
    <t>Dirección de Micro, Pequeñas y Medianas Empresas</t>
  </si>
  <si>
    <t>Licencias de funcionamiento</t>
  </si>
  <si>
    <t>Asesorias para trámitar licencias de funcionamiento</t>
  </si>
  <si>
    <t>Número de personas que solicitan asesorias para tramitar licencias de funcionamiento/total de personas a quien se brindo asesoria*100</t>
  </si>
  <si>
    <t>Renovación de licencias de funcionamiento</t>
  </si>
  <si>
    <t>Asesorias para trámitar renovación licencias de funcionamiento</t>
  </si>
  <si>
    <t>Número de personas que solicitan asesorias para renovacion de licencias de funcionamiento/total de personas a quien se brindo asesoria*100</t>
  </si>
  <si>
    <t xml:space="preserve">Cambios de propietarios en licencias </t>
  </si>
  <si>
    <t xml:space="preserve">asesorias para tramitar cambios de propietario en licencias </t>
  </si>
  <si>
    <t>Número de personas que solicitan asesorias para cambio de propietario en licencias de funcionamiento/total de personas a quien se brindo asesoria*100</t>
  </si>
  <si>
    <t>Bajas en licencias de funcionamiento</t>
  </si>
  <si>
    <t>Asesorias para tramitar bajas en licencias de funcionamiento</t>
  </si>
  <si>
    <t>Número de personas que solicitan asesorias para bajas en licencias de funcionamiento/total de personas a quien se brindo asesoria*100</t>
  </si>
  <si>
    <t xml:space="preserve">Cambio de razón social en licencias </t>
  </si>
  <si>
    <t>asesorias para tramitar cambio de razon social en licencias</t>
  </si>
  <si>
    <t>Número de personas que solicitan asesorias para cambio de razon social en licencias/total de personas a quien se brindo asesoria*100</t>
  </si>
  <si>
    <r>
      <t xml:space="preserve">Con base en el oficio con número </t>
    </r>
    <r>
      <rPr>
        <b/>
        <sz val="10"/>
        <rFont val="Arial"/>
        <family val="2"/>
      </rPr>
      <t>DGIC/0143/2017</t>
    </r>
    <r>
      <rPr>
        <sz val="10"/>
        <rFont val="Arial"/>
        <family val="2"/>
      </rPr>
      <t xml:space="preserve"> dirigido a la Dirección General de Planeación y Evaluación, donde se hace referencia que estos dos indicadores solo se podrían medir si y solo si, eran autorizados los proyectos de inversión para lograr las metas pactadas para cada uno de ellos. Al no ser autorizadas no  se le puede dar seguimiento.</t>
    </r>
  </si>
  <si>
    <r>
      <t xml:space="preserve">Realizar un programa municipal de gestión de calidad de aire en base al Reglamento de Ecología y Protección al Ambiente del Municipio de Juárez, Chih., artículo 189 Fracción I; artículo 190 Fracción XI y la Norma Oficial Mexicana </t>
    </r>
    <r>
      <rPr>
        <b/>
        <u val="single"/>
        <sz val="10"/>
        <rFont val="Arial"/>
        <family val="2"/>
      </rPr>
      <t xml:space="preserve">NOM-020-SSA1-2014 </t>
    </r>
    <r>
      <rPr>
        <sz val="10"/>
        <rFont val="Arial"/>
        <family val="2"/>
      </rPr>
      <t>Criterio para evaluar el valor límite permisible para la concentración de ozono (O3) como medida de protección a la salud de la población.</t>
    </r>
  </si>
  <si>
    <r>
      <t xml:space="preserve">Realizar un programa municipal de gestión de calidad de aire en base al Reglamento de Ecología y Protección al Ambiente del Municipio de Juárez, Chih., artículo 189 Fracción I; artículo 190 Fracción XI  y la Norma Oficial Mexicana </t>
    </r>
    <r>
      <rPr>
        <b/>
        <u val="single"/>
        <sz val="10"/>
        <rFont val="Arial"/>
        <family val="2"/>
      </rPr>
      <t>NOM-021-SSA1-1993</t>
    </r>
    <r>
      <rPr>
        <sz val="10"/>
        <rFont val="Arial"/>
        <family val="2"/>
      </rPr>
      <t xml:space="preserve"> para el valor permisible para la concentración de monóxido de carbono (CO) en el aire ambiente, como medida de protección a la salud de la población.</t>
    </r>
  </si>
  <si>
    <r>
      <t>Realizar un programa municipal de gestión de calidad de aire en base al Reglamento de Ecología y Protección al Ambiente del Municipio de Juárez, Chih., artículo 189 Fracción I; artículo 190 Fracción XI y la Norma Oficial Mexicana</t>
    </r>
    <r>
      <rPr>
        <b/>
        <u val="single"/>
        <sz val="10"/>
        <rFont val="Arial"/>
        <family val="2"/>
      </rPr>
      <t xml:space="preserve"> NOM-025-SSA1-2014 </t>
    </r>
    <r>
      <rPr>
        <sz val="10"/>
        <rFont val="Arial"/>
        <family val="2"/>
      </rPr>
      <t>Criterios para evaluar el valor límite permisible para la concentración de material particulado.</t>
    </r>
  </si>
  <si>
    <t>Artículo Sexto, Fracción I   Ley de Ingresos del Municipio de Juárez para el ejercicio fiscal 2018</t>
  </si>
  <si>
    <t>Ingresos por Impuestos</t>
  </si>
  <si>
    <t>Comparar los Ingresos proyectados en la Ley contra los Ingresos Reales obtenidos.</t>
  </si>
  <si>
    <t>`=(Total de Ingresos Reales obtenidos por concepto de Impuestos/Total de Ingresos Proyectados en Ley por concepto de Impuestos) *100</t>
  </si>
  <si>
    <t>Pesos</t>
  </si>
  <si>
    <t>Ley de Ingresos del Municipio de Juárez 2018 y Reportes generados del sistema denominado SAFICO</t>
  </si>
  <si>
    <t>Tesoreria Municipal                                                  Dirección de Ingresos</t>
  </si>
  <si>
    <t>Se logró recaudar un 96% de la meta acumulada presupuestada al primer trimestre (Enero-Marzo). En este rubro no se consideran los Impuestos por predial y Rezago del predial.</t>
  </si>
  <si>
    <t>Artículo Sexto, Fracción II   Ley de Ingresos del Municipio de Juárez para el ejercicio fiscal 2018</t>
  </si>
  <si>
    <t>Ingresos por Derechos</t>
  </si>
  <si>
    <t>`=(Total de Ingresos Reales obtenidos por concepto de Derechos/ Total de Ingresos Proyectados en Ley por concepto de Derechos)*100</t>
  </si>
  <si>
    <t>Tesoreria Municipal                                            Dirección de Ingresos</t>
  </si>
  <si>
    <t>Se logró recaudar un 92% de la meta acumulada presupuestada al primer trimestre (Enero-Marzo).</t>
  </si>
  <si>
    <t>Artículo Sexto, Fracción III   Ley de Ingresos del Municipio de Juárez para el ejercicio fiscal 2018</t>
  </si>
  <si>
    <t>Ingresos por Productos</t>
  </si>
  <si>
    <t>`=(Total de Ingresos Reales obtenidos por concepto de Productos/Total de Ingresos Proyectados en Ley por concepto de Productos) *100</t>
  </si>
  <si>
    <t>Tesoreria Municipal                                              Dirección de Ingresos</t>
  </si>
  <si>
    <t>Se logró recaudar un 100% de la meta acumulada presupuestada al primer trimestre (Enero-Marzo) más un 62% adicional.</t>
  </si>
  <si>
    <t>Artículo Sexto, Fracción IV   Ley de Ingresos del Municipio de Juárez para el ejercicio fiscal 2018</t>
  </si>
  <si>
    <t>Ingresos por Aprovechamientos</t>
  </si>
  <si>
    <t>`=(Total de Ingresos Reales obtenidos por concepto de Aprovechamientos /Total de Ingresos Proyectados en Ley por concepto de Aprovechamientos) *100</t>
  </si>
  <si>
    <t>Tesoreria Municipal                                                Dirección de Ingresos</t>
  </si>
  <si>
    <t>Se logró recaudar un 84% de la meta acumulada presupuestada al primer trimestre (Enero-Marzo).</t>
  </si>
  <si>
    <t>Artículo Sexto, Fracción V   Ley de Ingresos del Municipio de Juárez para el ejercicio fiscal 2018</t>
  </si>
  <si>
    <t>Ingresos por Participaciones</t>
  </si>
  <si>
    <t>`=(Total de Ingresos Reales obtenidos por concepto de Participaciones/Total de Ingresos Proyectados en Ley por concepto de Participaciones)*100</t>
  </si>
  <si>
    <t>Tesoreria Municipal                                             Dirección de Contabilidad</t>
  </si>
  <si>
    <t>Se logró  un 80% de la meta acumulada presupuestada al primer trimestre (Enero-Marzo). Se excluyen las participaciones FISM Y FORTAMUM</t>
  </si>
  <si>
    <t>FISM-DF (Fondo de Infraestructura Municipal)</t>
  </si>
  <si>
    <t>`=(Total de Ingresos Reales obtenidos por concepto de FISM/Total de Ingresos Proyectados en Ley por concepto de FISM) *100</t>
  </si>
  <si>
    <t>Tesoreria Municipal                                              Dirección de Contabilidad</t>
  </si>
  <si>
    <t xml:space="preserve">Se logró  un 85% de la meta acumulada presupuestada al primer trimestre (Enero-Marzo). </t>
  </si>
  <si>
    <t>FORTAMUN-DF(Fondo de Aportaciones para el Fortalecimiento Municipal)</t>
  </si>
  <si>
    <t>`=(Total de Ingresos Reales obtenidos por concepto de FORTAMUN/Total de Ingresos Proyectados en Ley por concepto de FORTAMUN) *100</t>
  </si>
  <si>
    <t>Tesoreria Municipal                                            Dirección de Contabilidad</t>
  </si>
  <si>
    <t xml:space="preserve">Se logró  un 100% de la meta acumulada presupuestada al primer trimestre (Enero-Marzo). </t>
  </si>
  <si>
    <t>Ingreso por Predial</t>
  </si>
  <si>
    <t>`=(Total de Ingresos Reales obtenidos por concepto de Impuesto Predial/Total de Ingresos Proyectados en Ley por concepto de Impuesto Predial) *100</t>
  </si>
  <si>
    <t>Tesoreria Municipal                                             Dirección de Ingresos/ Dirección de Catastro</t>
  </si>
  <si>
    <t>Se logró recaudar un 100% de la meta acumulada presupuestada al primer trimestre (Enero-Marzo) más un 3% adicional.</t>
  </si>
  <si>
    <t>Ingreso por Rezagos de Predial</t>
  </si>
  <si>
    <t>`=(Total de Ingresos Reales obtenidos por concepto de Rezagos del Impuesto Predial /Total de Ingresos Proyectados en Ley por concepto de Rezagos del Impuesto Predial) *100</t>
  </si>
  <si>
    <t>Tesoreria Municipal                                                                 Dirección de Ingresos/ Dirección de Catastro</t>
  </si>
  <si>
    <t>Se logró recaudar un 96% de la meta acumulada presupuestada al primer trimestre (Enero-Marzo).</t>
  </si>
  <si>
    <t>En el mes de marzo se realizaron  un total de 19 transmisiones : 9 licitaciones de apertura, 5 de Fallo, 5 junta de aclaración.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</si>
</sst>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quot;#,##0.00"/>
    <numFmt numFmtId="174" formatCode="_-* #,##0_-;\-* #,##0_-;_-* &quot;-&quot;??_-;_-@_-"/>
    <numFmt numFmtId="175" formatCode="mmm\-yyyy"/>
  </numFmts>
  <fonts count="41">
    <font>
      <sz val="11"/>
      <color indexed="8"/>
      <name val="Calibri"/>
      <family val="2"/>
    </font>
    <font>
      <sz val="10"/>
      <name val="Arial"/>
      <family val="2"/>
    </font>
    <font>
      <sz val="10"/>
      <color indexed="8"/>
      <name val="Arial"/>
      <family val="2"/>
    </font>
    <font>
      <b/>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43" fontId="1" fillId="0" borderId="0" applyFont="0" applyFill="0" applyBorder="0" applyAlignment="0" applyProtection="0"/>
    <xf numFmtId="43" fontId="22" fillId="0" borderId="0" applyFont="0" applyFill="0" applyBorder="0" applyAlignment="0" applyProtection="0"/>
    <xf numFmtId="0" fontId="34" fillId="31" borderId="0" applyNumberFormat="0" applyBorder="0" applyAlignment="0" applyProtection="0"/>
    <xf numFmtId="0" fontId="1" fillId="0" borderId="0">
      <alignment/>
      <protection/>
    </xf>
    <xf numFmtId="0" fontId="1" fillId="0" borderId="0">
      <alignment/>
      <protection/>
    </xf>
    <xf numFmtId="0" fontId="22" fillId="0" borderId="0">
      <alignment/>
      <protection/>
    </xf>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2">
    <xf numFmtId="0" fontId="0" fillId="0" borderId="0" xfId="0" applyFont="1" applyAlignment="1">
      <alignment/>
    </xf>
    <xf numFmtId="0" fontId="0" fillId="0" borderId="0" xfId="0" applyFont="1" applyAlignment="1">
      <alignment horizontal="center" vertical="center"/>
    </xf>
    <xf numFmtId="0" fontId="0" fillId="33" borderId="10" xfId="0" applyFont="1" applyFill="1" applyBorder="1" applyAlignment="1">
      <alignment horizontal="center" vertical="center" wrapText="1"/>
    </xf>
    <xf numFmtId="0" fontId="0" fillId="0" borderId="0" xfId="0" applyFont="1" applyAlignment="1">
      <alignment horizontal="left" vertical="center"/>
    </xf>
    <xf numFmtId="0" fontId="0" fillId="33" borderId="10" xfId="0" applyFont="1" applyFill="1" applyBorder="1" applyAlignment="1">
      <alignment horizontal="left" vertical="center" wrapText="1"/>
    </xf>
    <xf numFmtId="0" fontId="2" fillId="34" borderId="0" xfId="0" applyFont="1" applyFill="1" applyBorder="1" applyAlignment="1">
      <alignment horizontal="center" vertical="center"/>
    </xf>
    <xf numFmtId="0" fontId="2" fillId="34" borderId="11" xfId="0" applyFont="1" applyFill="1" applyBorder="1" applyAlignment="1" applyProtection="1">
      <alignment horizontal="center" vertical="center"/>
      <protection/>
    </xf>
    <xf numFmtId="14" fontId="2" fillId="34" borderId="11" xfId="0" applyNumberFormat="1" applyFont="1" applyFill="1" applyBorder="1" applyAlignment="1">
      <alignment horizontal="center" vertical="center"/>
    </xf>
    <xf numFmtId="0" fontId="2" fillId="34" borderId="11" xfId="0"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protection/>
    </xf>
    <xf numFmtId="3" fontId="1" fillId="34" borderId="11" xfId="42" applyNumberFormat="1" applyFont="1" applyFill="1" applyBorder="1" applyAlignment="1" applyProtection="1">
      <alignment horizontal="left" vertical="center"/>
      <protection/>
    </xf>
    <xf numFmtId="3" fontId="2" fillId="34" borderId="11" xfId="0" applyNumberFormat="1" applyFont="1" applyFill="1" applyBorder="1" applyAlignment="1" applyProtection="1">
      <alignment horizontal="left" vertical="center"/>
      <protection/>
    </xf>
    <xf numFmtId="9" fontId="2" fillId="34" borderId="11" xfId="63" applyFont="1" applyFill="1" applyBorder="1" applyAlignment="1">
      <alignment horizontal="left" vertical="center"/>
    </xf>
    <xf numFmtId="0" fontId="1" fillId="34" borderId="11" xfId="0" applyFont="1" applyFill="1" applyBorder="1" applyAlignment="1" applyProtection="1">
      <alignment horizontal="left" vertical="center"/>
      <protection/>
    </xf>
    <xf numFmtId="0" fontId="2" fillId="0" borderId="11" xfId="0" applyFont="1" applyBorder="1" applyAlignment="1">
      <alignment horizontal="left" vertical="center" wrapText="1"/>
    </xf>
    <xf numFmtId="0" fontId="1" fillId="34" borderId="11" xfId="0" applyFont="1" applyFill="1" applyBorder="1" applyAlignment="1" applyProtection="1">
      <alignment horizontal="left" vertical="center" wrapText="1"/>
      <protection/>
    </xf>
    <xf numFmtId="0" fontId="1" fillId="34" borderId="11" xfId="0" applyFont="1" applyFill="1" applyBorder="1" applyAlignment="1" applyProtection="1">
      <alignment horizontal="center" vertical="center" wrapText="1"/>
      <protection/>
    </xf>
    <xf numFmtId="3" fontId="1" fillId="34" borderId="11" xfId="0" applyNumberFormat="1" applyFont="1" applyFill="1" applyBorder="1" applyAlignment="1" applyProtection="1">
      <alignment horizontal="left" vertical="center"/>
      <protection/>
    </xf>
    <xf numFmtId="0" fontId="1" fillId="34" borderId="11" xfId="0" applyFont="1" applyFill="1" applyBorder="1" applyAlignment="1" applyProtection="1">
      <alignment horizontal="center" vertical="center"/>
      <protection/>
    </xf>
    <xf numFmtId="0" fontId="40" fillId="34" borderId="11" xfId="0" applyFont="1" applyFill="1" applyBorder="1" applyAlignment="1">
      <alignment horizontal="center" vertical="center" wrapText="1"/>
    </xf>
    <xf numFmtId="1" fontId="2" fillId="34" borderId="11" xfId="0" applyNumberFormat="1" applyFont="1" applyFill="1" applyBorder="1" applyAlignment="1" applyProtection="1">
      <alignment horizontal="left" vertical="center"/>
      <protection/>
    </xf>
    <xf numFmtId="0" fontId="2" fillId="34" borderId="11" xfId="0" applyFont="1" applyFill="1" applyBorder="1" applyAlignment="1">
      <alignment horizontal="left" vertical="center" wrapText="1"/>
    </xf>
    <xf numFmtId="0" fontId="2" fillId="34" borderId="11" xfId="0" applyFont="1" applyFill="1" applyBorder="1" applyAlignment="1">
      <alignment horizontal="center" vertical="center" wrapText="1"/>
    </xf>
    <xf numFmtId="0" fontId="2" fillId="34" borderId="11" xfId="0" applyFont="1" applyFill="1" applyBorder="1" applyAlignment="1">
      <alignment horizontal="left" vertical="center"/>
    </xf>
    <xf numFmtId="0" fontId="2" fillId="34" borderId="11" xfId="0" applyFont="1" applyFill="1" applyBorder="1" applyAlignment="1" applyProtection="1">
      <alignment horizontal="center" vertical="center" wrapText="1"/>
      <protection/>
    </xf>
    <xf numFmtId="14" fontId="2" fillId="34" borderId="11" xfId="0" applyNumberFormat="1" applyFont="1" applyFill="1" applyBorder="1" applyAlignment="1" applyProtection="1">
      <alignment horizontal="left" vertical="center" wrapText="1"/>
      <protection/>
    </xf>
    <xf numFmtId="0" fontId="40" fillId="34" borderId="11" xfId="0" applyFont="1" applyFill="1" applyBorder="1" applyAlignment="1" applyProtection="1">
      <alignment horizontal="left" vertical="center" wrapText="1"/>
      <protection/>
    </xf>
    <xf numFmtId="4" fontId="2" fillId="34" borderId="11" xfId="0" applyNumberFormat="1" applyFont="1" applyFill="1" applyBorder="1" applyAlignment="1" applyProtection="1">
      <alignment horizontal="left" vertical="center"/>
      <protection/>
    </xf>
    <xf numFmtId="49" fontId="2" fillId="34" borderId="11" xfId="0" applyNumberFormat="1" applyFont="1" applyFill="1" applyBorder="1" applyAlignment="1" applyProtection="1">
      <alignment horizontal="left" vertical="center"/>
      <protection/>
    </xf>
    <xf numFmtId="172" fontId="2" fillId="34" borderId="11" xfId="0" applyNumberFormat="1" applyFont="1" applyFill="1" applyBorder="1" applyAlignment="1" applyProtection="1">
      <alignment horizontal="left" vertical="center"/>
      <protection/>
    </xf>
    <xf numFmtId="173" fontId="1" fillId="34" borderId="11" xfId="0" applyNumberFormat="1" applyFont="1" applyFill="1" applyBorder="1" applyAlignment="1" applyProtection="1">
      <alignment horizontal="left" vertical="center" wrapText="1"/>
      <protection/>
    </xf>
    <xf numFmtId="44" fontId="1" fillId="34" borderId="11" xfId="44" applyNumberFormat="1" applyFont="1" applyFill="1" applyBorder="1" applyAlignment="1" applyProtection="1">
      <alignment horizontal="left" vertical="center" wrapText="1"/>
      <protection/>
    </xf>
    <xf numFmtId="49" fontId="40" fillId="34" borderId="11" xfId="58" applyNumberFormat="1" applyFont="1" applyFill="1" applyBorder="1" applyAlignment="1">
      <alignment horizontal="left" vertical="center" wrapText="1"/>
      <protection/>
    </xf>
    <xf numFmtId="49" fontId="40" fillId="34" borderId="11" xfId="0" applyNumberFormat="1" applyFont="1" applyFill="1" applyBorder="1" applyAlignment="1" applyProtection="1">
      <alignment horizontal="left" vertical="center" wrapText="1"/>
      <protection/>
    </xf>
    <xf numFmtId="49" fontId="1" fillId="34" borderId="11" xfId="0" applyNumberFormat="1" applyFont="1" applyFill="1" applyBorder="1" applyAlignment="1" applyProtection="1">
      <alignment horizontal="left" vertical="center" wrapText="1"/>
      <protection/>
    </xf>
    <xf numFmtId="0" fontId="40" fillId="34" borderId="11" xfId="0" applyFont="1" applyFill="1" applyBorder="1" applyAlignment="1" applyProtection="1">
      <alignment horizontal="center" vertical="center"/>
      <protection/>
    </xf>
    <xf numFmtId="0" fontId="40" fillId="34" borderId="11" xfId="0" applyFont="1" applyFill="1" applyBorder="1" applyAlignment="1" applyProtection="1">
      <alignment horizontal="left" vertical="center"/>
      <protection/>
    </xf>
    <xf numFmtId="0" fontId="40" fillId="34" borderId="11" xfId="58" applyFont="1" applyFill="1" applyBorder="1" applyAlignment="1">
      <alignment horizontal="left" vertical="center" wrapText="1"/>
      <protection/>
    </xf>
    <xf numFmtId="49" fontId="1" fillId="34" borderId="11" xfId="58" applyNumberFormat="1" applyFont="1" applyFill="1" applyBorder="1" applyAlignment="1">
      <alignment horizontal="left" vertical="center" wrapText="1"/>
      <protection/>
    </xf>
    <xf numFmtId="0" fontId="2" fillId="34" borderId="11" xfId="0" applyNumberFormat="1" applyFont="1" applyFill="1" applyBorder="1" applyAlignment="1">
      <alignment horizontal="left" vertical="center" wrapText="1"/>
    </xf>
    <xf numFmtId="0" fontId="2" fillId="34" borderId="11" xfId="0" applyFont="1" applyFill="1" applyBorder="1" applyAlignment="1" quotePrefix="1">
      <alignment horizontal="left" vertical="center" wrapText="1"/>
    </xf>
    <xf numFmtId="0" fontId="1" fillId="34" borderId="11" xfId="56" applyFont="1" applyFill="1" applyBorder="1" applyAlignment="1">
      <alignment horizontal="left" vertical="center" wrapText="1"/>
    </xf>
    <xf numFmtId="0" fontId="1" fillId="34" borderId="11" xfId="58" applyFont="1" applyFill="1" applyBorder="1" applyAlignment="1" applyProtection="1">
      <alignment horizontal="left" vertical="center" wrapText="1"/>
      <protection locked="0"/>
    </xf>
    <xf numFmtId="0" fontId="1" fillId="34" borderId="11" xfId="0" applyFont="1" applyFill="1" applyBorder="1" applyAlignment="1" applyProtection="1">
      <alignment horizontal="left" vertical="center" wrapText="1"/>
      <protection locked="0"/>
    </xf>
    <xf numFmtId="0" fontId="1" fillId="34" borderId="11" xfId="0" applyFont="1" applyFill="1" applyBorder="1" applyAlignment="1" applyProtection="1">
      <alignment horizontal="left" vertical="center"/>
      <protection locked="0"/>
    </xf>
    <xf numFmtId="0" fontId="1" fillId="34" borderId="11" xfId="0" applyFont="1" applyFill="1" applyBorder="1" applyAlignment="1" applyProtection="1">
      <alignment horizontal="center" vertical="center"/>
      <protection locked="0"/>
    </xf>
    <xf numFmtId="3" fontId="1" fillId="34" borderId="11" xfId="0" applyNumberFormat="1" applyFont="1" applyFill="1" applyBorder="1" applyAlignment="1" applyProtection="1">
      <alignment horizontal="left" vertical="center"/>
      <protection locked="0"/>
    </xf>
    <xf numFmtId="49" fontId="1" fillId="34" borderId="11" xfId="0" applyNumberFormat="1" applyFont="1" applyFill="1" applyBorder="1" applyAlignment="1" applyProtection="1">
      <alignment horizontal="left" vertical="center"/>
      <protection locked="0"/>
    </xf>
    <xf numFmtId="37" fontId="1" fillId="34" borderId="11" xfId="42" applyNumberFormat="1" applyFont="1" applyFill="1" applyBorder="1" applyAlignment="1" applyProtection="1">
      <alignment horizontal="left" vertical="center"/>
      <protection locked="0"/>
    </xf>
    <xf numFmtId="9" fontId="1" fillId="34" borderId="11" xfId="0" applyNumberFormat="1" applyFont="1" applyFill="1" applyBorder="1" applyAlignment="1" applyProtection="1">
      <alignment horizontal="left" vertical="center"/>
      <protection locked="0"/>
    </xf>
    <xf numFmtId="0" fontId="1" fillId="34" borderId="11" xfId="0" applyNumberFormat="1" applyFont="1" applyFill="1" applyBorder="1" applyAlignment="1" applyProtection="1">
      <alignment horizontal="left" vertical="center"/>
      <protection locked="0"/>
    </xf>
    <xf numFmtId="0" fontId="40" fillId="34" borderId="11" xfId="0" applyFont="1" applyFill="1" applyBorder="1" applyAlignment="1" applyProtection="1">
      <alignment horizontal="center" vertical="center" wrapText="1"/>
      <protection/>
    </xf>
    <xf numFmtId="0" fontId="1" fillId="34" borderId="11" xfId="0" applyFont="1" applyFill="1" applyBorder="1" applyAlignment="1">
      <alignment horizontal="left" vertical="center"/>
    </xf>
    <xf numFmtId="3" fontId="1" fillId="34" borderId="11" xfId="0" applyNumberFormat="1" applyFont="1" applyFill="1" applyBorder="1" applyAlignment="1">
      <alignment horizontal="left" vertical="center" wrapText="1"/>
    </xf>
    <xf numFmtId="0" fontId="1" fillId="34" borderId="11" xfId="0" applyFont="1" applyFill="1" applyBorder="1" applyAlignment="1">
      <alignment horizontal="left" vertical="center" wrapText="1"/>
    </xf>
    <xf numFmtId="16" fontId="1" fillId="34" borderId="11" xfId="0" applyNumberFormat="1" applyFont="1" applyFill="1" applyBorder="1" applyAlignment="1" applyProtection="1">
      <alignment horizontal="left" vertical="center" wrapText="1"/>
      <protection/>
    </xf>
    <xf numFmtId="174" fontId="1" fillId="34" borderId="11" xfId="42" applyNumberFormat="1" applyFont="1" applyFill="1" applyBorder="1" applyAlignment="1">
      <alignment horizontal="left" vertical="center" wrapText="1"/>
    </xf>
    <xf numFmtId="49" fontId="1" fillId="34" borderId="11" xfId="0" applyNumberFormat="1" applyFont="1" applyFill="1" applyBorder="1" applyAlignment="1">
      <alignment horizontal="left" vertical="center" wrapText="1"/>
    </xf>
    <xf numFmtId="0" fontId="1" fillId="34" borderId="11" xfId="0" applyNumberFormat="1" applyFont="1" applyFill="1" applyBorder="1" applyAlignment="1" applyProtection="1">
      <alignment horizontal="left" vertical="center" wrapText="1"/>
      <protection/>
    </xf>
    <xf numFmtId="3" fontId="40" fillId="34" borderId="11" xfId="0" applyNumberFormat="1" applyFont="1" applyFill="1" applyBorder="1" applyAlignment="1" applyProtection="1">
      <alignment horizontal="left" vertical="center" wrapText="1"/>
      <protection/>
    </xf>
    <xf numFmtId="14" fontId="2" fillId="34" borderId="11" xfId="0" applyNumberFormat="1" applyFont="1" applyFill="1" applyBorder="1" applyAlignment="1">
      <alignment horizontal="center" vertical="center" wrapText="1"/>
    </xf>
    <xf numFmtId="3" fontId="1" fillId="34" borderId="11" xfId="42" applyNumberFormat="1" applyFont="1" applyFill="1" applyBorder="1" applyAlignment="1" applyProtection="1">
      <alignment horizontal="left" vertical="center" wrapText="1"/>
      <protection/>
    </xf>
    <xf numFmtId="3" fontId="2" fillId="34" borderId="11" xfId="0" applyNumberFormat="1" applyFont="1" applyFill="1" applyBorder="1" applyAlignment="1" applyProtection="1">
      <alignment horizontal="left" vertical="center" wrapText="1"/>
      <protection/>
    </xf>
    <xf numFmtId="9" fontId="2" fillId="34" borderId="11" xfId="63" applyFont="1" applyFill="1" applyBorder="1" applyAlignment="1">
      <alignment horizontal="left" vertical="center" wrapText="1"/>
    </xf>
    <xf numFmtId="0" fontId="1" fillId="34" borderId="11" xfId="57" applyFont="1" applyFill="1" applyBorder="1" applyAlignment="1" applyProtection="1">
      <alignment horizontal="center" vertical="center" wrapText="1"/>
      <protection/>
    </xf>
    <xf numFmtId="0" fontId="1" fillId="34" borderId="11" xfId="57" applyFont="1" applyFill="1" applyBorder="1" applyAlignment="1" applyProtection="1">
      <alignment horizontal="left" vertical="center" wrapText="1"/>
      <protection/>
    </xf>
    <xf numFmtId="3" fontId="1" fillId="34" borderId="11" xfId="54" applyNumberFormat="1" applyFont="1" applyFill="1" applyBorder="1" applyAlignment="1" applyProtection="1">
      <alignment horizontal="left" vertical="center" wrapText="1"/>
      <protection/>
    </xf>
    <xf numFmtId="3" fontId="1" fillId="34" borderId="11" xfId="55" applyNumberFormat="1" applyFont="1" applyFill="1" applyBorder="1" applyAlignment="1" applyProtection="1">
      <alignment horizontal="left" vertical="center" wrapText="1"/>
      <protection/>
    </xf>
    <xf numFmtId="9" fontId="1" fillId="34" borderId="11" xfId="64" applyFont="1" applyFill="1" applyBorder="1" applyAlignment="1" applyProtection="1">
      <alignment horizontal="left" vertical="center" wrapText="1"/>
      <protection/>
    </xf>
    <xf numFmtId="0" fontId="1" fillId="34" borderId="11" xfId="59" applyFont="1" applyFill="1" applyBorder="1" applyAlignment="1" applyProtection="1">
      <alignment horizontal="center" vertical="center" wrapText="1"/>
      <protection/>
    </xf>
    <xf numFmtId="0" fontId="1" fillId="34" borderId="11" xfId="59" applyFont="1" applyFill="1" applyBorder="1" applyAlignment="1" applyProtection="1">
      <alignment horizontal="left" vertical="center" wrapText="1"/>
      <protection/>
    </xf>
    <xf numFmtId="174" fontId="1" fillId="34" borderId="11" xfId="55" applyNumberFormat="1" applyFont="1" applyFill="1" applyBorder="1" applyAlignment="1" applyProtection="1">
      <alignment horizontal="left" vertical="center" wrapText="1"/>
      <protection/>
    </xf>
    <xf numFmtId="0" fontId="1" fillId="34" borderId="11" xfId="57" applyFont="1" applyFill="1" applyBorder="1" applyAlignment="1">
      <alignment horizontal="left" vertical="center" wrapText="1"/>
      <protection/>
    </xf>
    <xf numFmtId="0" fontId="1" fillId="34" borderId="11" xfId="57" applyNumberFormat="1" applyFont="1" applyFill="1" applyBorder="1" applyAlignment="1" applyProtection="1">
      <alignment horizontal="left" vertical="center" wrapText="1"/>
      <protection/>
    </xf>
    <xf numFmtId="9" fontId="1" fillId="34" borderId="11" xfId="57" applyNumberFormat="1" applyFont="1" applyFill="1" applyBorder="1" applyAlignment="1" applyProtection="1">
      <alignment horizontal="left" vertical="center" wrapText="1"/>
      <protection/>
    </xf>
    <xf numFmtId="0" fontId="1" fillId="34" borderId="11" xfId="58" applyFont="1" applyFill="1" applyBorder="1" applyAlignment="1">
      <alignment horizontal="left" vertical="center" wrapText="1"/>
      <protection/>
    </xf>
    <xf numFmtId="3" fontId="1" fillId="34" borderId="11" xfId="57" applyNumberFormat="1" applyFont="1" applyFill="1" applyBorder="1" applyAlignment="1" applyProtection="1">
      <alignment horizontal="left" vertical="center" wrapText="1"/>
      <protection/>
    </xf>
    <xf numFmtId="0" fontId="0" fillId="0" borderId="11" xfId="0" applyFont="1" applyFill="1" applyBorder="1" applyAlignment="1">
      <alignment/>
    </xf>
    <xf numFmtId="0" fontId="1" fillId="34" borderId="11" xfId="0" applyFont="1" applyFill="1" applyBorder="1" applyAlignment="1" applyProtection="1">
      <alignment horizontal="left" vertical="center" wrapText="1"/>
      <protection locked="0"/>
    </xf>
    <xf numFmtId="0" fontId="8" fillId="35" borderId="11" xfId="0" applyFont="1" applyFill="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Millares 2" xfId="54"/>
    <cellStyle name="Millares 3" xfId="55"/>
    <cellStyle name="Neutral" xfId="56"/>
    <cellStyle name="Normal 2" xfId="57"/>
    <cellStyle name="Normal 20" xfId="58"/>
    <cellStyle name="Normal 3" xfId="59"/>
    <cellStyle name="Normal 4" xfId="60"/>
    <cellStyle name="Note" xfId="61"/>
    <cellStyle name="Output" xfId="62"/>
    <cellStyle name="Percent" xfId="63"/>
    <cellStyle name="Porcentaje 2" xfId="64"/>
    <cellStyle name="Title" xfId="65"/>
    <cellStyle name="Total" xfId="66"/>
    <cellStyle name="Warning Text"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e.adominguez\AppData\Local\Microsoft\Windows\Temporary%20Internet%20Files\Content.Outlook\4E6BDCTM\Formato%20V%20PRIMER%20TRIMESTRE%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4"/>
  <sheetViews>
    <sheetView tabSelected="1" zoomScalePageLayoutView="0" workbookViewId="0" topLeftCell="A2">
      <pane ySplit="6" topLeftCell="A320" activePane="bottomLeft" state="frozen"/>
      <selection pane="topLeft" activeCell="F2" sqref="F2"/>
      <selection pane="bottomLeft" activeCell="C27" sqref="C27"/>
    </sheetView>
  </sheetViews>
  <sheetFormatPr defaultColWidth="9.140625" defaultRowHeight="16.5" customHeight="1"/>
  <cols>
    <col min="1" max="1" width="12.28125" style="1" customWidth="1"/>
    <col min="2" max="2" width="18.421875" style="1" customWidth="1"/>
    <col min="3" max="3" width="24.7109375" style="1" customWidth="1"/>
    <col min="4" max="4" width="34.28125" style="3" customWidth="1"/>
    <col min="5" max="5" width="25.28125" style="3" bestFit="1" customWidth="1"/>
    <col min="6" max="6" width="20.00390625" style="3" bestFit="1" customWidth="1"/>
    <col min="7" max="7" width="23.7109375" style="3" customWidth="1"/>
    <col min="8" max="8" width="16.140625" style="3" bestFit="1" customWidth="1"/>
    <col min="9" max="9" width="23.28125" style="3" customWidth="1"/>
    <col min="10" max="10" width="20.8515625" style="1" bestFit="1" customWidth="1"/>
    <col min="11" max="11" width="14.140625" style="3" bestFit="1" customWidth="1"/>
    <col min="12" max="12" width="17.8515625" style="3" bestFit="1" customWidth="1"/>
    <col min="13" max="13" width="24.140625" style="3" bestFit="1" customWidth="1"/>
    <col min="14" max="14" width="19.140625" style="3" customWidth="1"/>
    <col min="15" max="15" width="27.57421875" style="1" bestFit="1" customWidth="1"/>
    <col min="16" max="16" width="23.421875" style="3" customWidth="1"/>
    <col min="17" max="17" width="43.57421875" style="3" customWidth="1"/>
    <col min="18" max="18" width="17.7109375" style="1" bestFit="1" customWidth="1"/>
    <col min="19" max="19" width="20.140625" style="1" bestFit="1" customWidth="1"/>
    <col min="20" max="20" width="23.7109375" style="3" customWidth="1"/>
    <col min="21" max="16384" width="9.140625" style="1" customWidth="1"/>
  </cols>
  <sheetData>
    <row r="1" ht="16.5" customHeight="1" hidden="1">
      <c r="A1" s="1" t="s">
        <v>0</v>
      </c>
    </row>
    <row r="2" spans="1:9" ht="16.5" customHeight="1">
      <c r="A2" s="79" t="s">
        <v>1</v>
      </c>
      <c r="B2" s="80"/>
      <c r="C2" s="80"/>
      <c r="D2" s="79" t="s">
        <v>2</v>
      </c>
      <c r="E2" s="80"/>
      <c r="F2" s="80"/>
      <c r="G2" s="79" t="s">
        <v>3</v>
      </c>
      <c r="H2" s="80"/>
      <c r="I2" s="80"/>
    </row>
    <row r="3" spans="1:9" ht="16.5" customHeight="1">
      <c r="A3" s="81" t="s">
        <v>4</v>
      </c>
      <c r="B3" s="80"/>
      <c r="C3" s="80"/>
      <c r="D3" s="81" t="s">
        <v>5</v>
      </c>
      <c r="E3" s="80"/>
      <c r="F3" s="80"/>
      <c r="G3" s="81" t="s">
        <v>6</v>
      </c>
      <c r="H3" s="80"/>
      <c r="I3" s="80"/>
    </row>
    <row r="4" spans="1:20" ht="16.5" customHeight="1" hidden="1">
      <c r="A4" s="1" t="s">
        <v>7</v>
      </c>
      <c r="B4" s="1" t="s">
        <v>8</v>
      </c>
      <c r="C4" s="1" t="s">
        <v>8</v>
      </c>
      <c r="D4" s="3" t="s">
        <v>9</v>
      </c>
      <c r="E4" s="3" t="s">
        <v>9</v>
      </c>
      <c r="F4" s="3" t="s">
        <v>7</v>
      </c>
      <c r="G4" s="3" t="s">
        <v>9</v>
      </c>
      <c r="H4" s="3" t="s">
        <v>9</v>
      </c>
      <c r="I4" s="3" t="s">
        <v>7</v>
      </c>
      <c r="J4" s="1" t="s">
        <v>7</v>
      </c>
      <c r="K4" s="3" t="s">
        <v>7</v>
      </c>
      <c r="L4" s="3" t="s">
        <v>9</v>
      </c>
      <c r="M4" s="3" t="s">
        <v>9</v>
      </c>
      <c r="N4" s="3" t="s">
        <v>9</v>
      </c>
      <c r="O4" s="1" t="s">
        <v>10</v>
      </c>
      <c r="P4" s="3" t="s">
        <v>9</v>
      </c>
      <c r="Q4" s="3" t="s">
        <v>9</v>
      </c>
      <c r="R4" s="1" t="s">
        <v>8</v>
      </c>
      <c r="S4" s="1" t="s">
        <v>11</v>
      </c>
      <c r="T4" s="3" t="s">
        <v>12</v>
      </c>
    </row>
    <row r="5" spans="1:20" ht="16.5" customHeight="1" hidden="1">
      <c r="A5" s="1" t="s">
        <v>13</v>
      </c>
      <c r="B5" s="1" t="s">
        <v>14</v>
      </c>
      <c r="C5" s="1" t="s">
        <v>15</v>
      </c>
      <c r="D5" s="3" t="s">
        <v>16</v>
      </c>
      <c r="E5" s="3" t="s">
        <v>17</v>
      </c>
      <c r="F5" s="3" t="s">
        <v>18</v>
      </c>
      <c r="G5" s="3" t="s">
        <v>19</v>
      </c>
      <c r="H5" s="3" t="s">
        <v>20</v>
      </c>
      <c r="I5" s="3" t="s">
        <v>21</v>
      </c>
      <c r="J5" s="1" t="s">
        <v>22</v>
      </c>
      <c r="K5" s="3" t="s">
        <v>23</v>
      </c>
      <c r="L5" s="3" t="s">
        <v>24</v>
      </c>
      <c r="M5" s="3" t="s">
        <v>25</v>
      </c>
      <c r="N5" s="3" t="s">
        <v>26</v>
      </c>
      <c r="O5" s="1" t="s">
        <v>27</v>
      </c>
      <c r="P5" s="3" t="s">
        <v>28</v>
      </c>
      <c r="Q5" s="3" t="s">
        <v>29</v>
      </c>
      <c r="R5" s="1" t="s">
        <v>30</v>
      </c>
      <c r="S5" s="1" t="s">
        <v>31</v>
      </c>
      <c r="T5" s="3" t="s">
        <v>32</v>
      </c>
    </row>
    <row r="6" spans="1:20" ht="16.5" customHeight="1">
      <c r="A6" s="79" t="s">
        <v>33</v>
      </c>
      <c r="B6" s="80"/>
      <c r="C6" s="80"/>
      <c r="D6" s="80"/>
      <c r="E6" s="80"/>
      <c r="F6" s="80"/>
      <c r="G6" s="80"/>
      <c r="H6" s="80"/>
      <c r="I6" s="80"/>
      <c r="J6" s="80"/>
      <c r="K6" s="80"/>
      <c r="L6" s="80"/>
      <c r="M6" s="80"/>
      <c r="N6" s="80"/>
      <c r="O6" s="80"/>
      <c r="P6" s="80"/>
      <c r="Q6" s="80"/>
      <c r="R6" s="80"/>
      <c r="S6" s="80"/>
      <c r="T6" s="80"/>
    </row>
    <row r="7" spans="1:20" ht="45.75" customHeight="1">
      <c r="A7" s="2" t="s">
        <v>34</v>
      </c>
      <c r="B7" s="2" t="s">
        <v>35</v>
      </c>
      <c r="C7" s="2" t="s">
        <v>36</v>
      </c>
      <c r="D7" s="2" t="s">
        <v>37</v>
      </c>
      <c r="E7" s="2" t="s">
        <v>38</v>
      </c>
      <c r="F7" s="2" t="s">
        <v>39</v>
      </c>
      <c r="G7" s="2" t="s">
        <v>40</v>
      </c>
      <c r="H7" s="2" t="s">
        <v>41</v>
      </c>
      <c r="I7" s="2" t="s">
        <v>42</v>
      </c>
      <c r="J7" s="2" t="s">
        <v>43</v>
      </c>
      <c r="K7" s="2" t="s">
        <v>44</v>
      </c>
      <c r="L7" s="2" t="s">
        <v>45</v>
      </c>
      <c r="M7" s="2" t="s">
        <v>46</v>
      </c>
      <c r="N7" s="4" t="s">
        <v>47</v>
      </c>
      <c r="O7" s="2" t="s">
        <v>48</v>
      </c>
      <c r="P7" s="4" t="s">
        <v>49</v>
      </c>
      <c r="Q7" s="4" t="s">
        <v>50</v>
      </c>
      <c r="R7" s="2" t="s">
        <v>51</v>
      </c>
      <c r="S7" s="2" t="s">
        <v>52</v>
      </c>
      <c r="T7" s="4" t="s">
        <v>53</v>
      </c>
    </row>
    <row r="8" spans="1:20" s="5" customFormat="1" ht="18.75" customHeight="1">
      <c r="A8" s="6">
        <v>2018</v>
      </c>
      <c r="B8" s="7">
        <v>43101</v>
      </c>
      <c r="C8" s="7">
        <v>43190</v>
      </c>
      <c r="D8" s="8" t="s">
        <v>56</v>
      </c>
      <c r="E8" s="8" t="s">
        <v>58</v>
      </c>
      <c r="F8" s="9" t="s">
        <v>101</v>
      </c>
      <c r="G8" s="8" t="s">
        <v>103</v>
      </c>
      <c r="H8" s="8" t="s">
        <v>145</v>
      </c>
      <c r="I8" s="9" t="s">
        <v>188</v>
      </c>
      <c r="J8" s="6" t="s">
        <v>205</v>
      </c>
      <c r="K8" s="10">
        <v>2000</v>
      </c>
      <c r="L8" s="11">
        <v>4000</v>
      </c>
      <c r="M8" s="9">
        <v>0</v>
      </c>
      <c r="N8" s="10">
        <f>494+239+208</f>
        <v>941</v>
      </c>
      <c r="O8" s="6" t="s">
        <v>54</v>
      </c>
      <c r="P8" s="9" t="s">
        <v>206</v>
      </c>
      <c r="Q8" s="9" t="s">
        <v>207</v>
      </c>
      <c r="R8" s="7">
        <v>43190</v>
      </c>
      <c r="S8" s="7">
        <v>43190</v>
      </c>
      <c r="T8" s="12">
        <v>0.23525</v>
      </c>
    </row>
    <row r="9" spans="1:20" s="5" customFormat="1" ht="18.75" customHeight="1">
      <c r="A9" s="6">
        <v>2018</v>
      </c>
      <c r="B9" s="7">
        <v>43101</v>
      </c>
      <c r="C9" s="7">
        <v>43190</v>
      </c>
      <c r="D9" s="8" t="s">
        <v>56</v>
      </c>
      <c r="E9" s="8" t="s">
        <v>59</v>
      </c>
      <c r="F9" s="9" t="s">
        <v>101</v>
      </c>
      <c r="G9" s="8" t="s">
        <v>104</v>
      </c>
      <c r="H9" s="8" t="s">
        <v>146</v>
      </c>
      <c r="I9" s="9" t="s">
        <v>188</v>
      </c>
      <c r="J9" s="6" t="s">
        <v>205</v>
      </c>
      <c r="K9" s="10">
        <v>2000</v>
      </c>
      <c r="L9" s="11">
        <v>3800</v>
      </c>
      <c r="M9" s="9">
        <v>0</v>
      </c>
      <c r="N9" s="10">
        <f>291+154+414</f>
        <v>859</v>
      </c>
      <c r="O9" s="6" t="s">
        <v>54</v>
      </c>
      <c r="P9" s="9" t="s">
        <v>206</v>
      </c>
      <c r="Q9" s="9" t="s">
        <v>207</v>
      </c>
      <c r="R9" s="7">
        <v>43190</v>
      </c>
      <c r="S9" s="7">
        <v>43190</v>
      </c>
      <c r="T9" s="12">
        <v>0.22605263157894737</v>
      </c>
    </row>
    <row r="10" spans="1:20" s="5" customFormat="1" ht="18.75" customHeight="1">
      <c r="A10" s="6">
        <v>2018</v>
      </c>
      <c r="B10" s="7">
        <v>43101</v>
      </c>
      <c r="C10" s="7">
        <v>43190</v>
      </c>
      <c r="D10" s="8" t="s">
        <v>56</v>
      </c>
      <c r="E10" s="8" t="s">
        <v>60</v>
      </c>
      <c r="F10" s="9" t="s">
        <v>101</v>
      </c>
      <c r="G10" s="8" t="s">
        <v>105</v>
      </c>
      <c r="H10" s="8" t="s">
        <v>147</v>
      </c>
      <c r="I10" s="9" t="s">
        <v>189</v>
      </c>
      <c r="J10" s="6" t="s">
        <v>205</v>
      </c>
      <c r="K10" s="10">
        <v>200000</v>
      </c>
      <c r="L10" s="11">
        <v>600000</v>
      </c>
      <c r="M10" s="9">
        <v>0</v>
      </c>
      <c r="N10" s="10">
        <f>0+918+20300</f>
        <v>21218</v>
      </c>
      <c r="O10" s="6" t="s">
        <v>54</v>
      </c>
      <c r="P10" s="9" t="s">
        <v>206</v>
      </c>
      <c r="Q10" s="9" t="s">
        <v>207</v>
      </c>
      <c r="R10" s="7">
        <v>43190</v>
      </c>
      <c r="S10" s="7">
        <v>43190</v>
      </c>
      <c r="T10" s="12">
        <v>0.03536333333333333</v>
      </c>
    </row>
    <row r="11" spans="1:20" s="5" customFormat="1" ht="18.75" customHeight="1">
      <c r="A11" s="6">
        <v>2018</v>
      </c>
      <c r="B11" s="7">
        <v>43101</v>
      </c>
      <c r="C11" s="7">
        <v>43190</v>
      </c>
      <c r="D11" s="8" t="s">
        <v>56</v>
      </c>
      <c r="E11" s="8" t="s">
        <v>61</v>
      </c>
      <c r="F11" s="9" t="s">
        <v>101</v>
      </c>
      <c r="G11" s="8" t="s">
        <v>106</v>
      </c>
      <c r="H11" s="8" t="s">
        <v>148</v>
      </c>
      <c r="I11" s="9" t="s">
        <v>189</v>
      </c>
      <c r="J11" s="6" t="s">
        <v>205</v>
      </c>
      <c r="K11" s="10">
        <v>250000</v>
      </c>
      <c r="L11" s="11">
        <v>625840</v>
      </c>
      <c r="M11" s="9">
        <v>0</v>
      </c>
      <c r="N11" s="10">
        <f>35010+35200+48677</f>
        <v>118887</v>
      </c>
      <c r="O11" s="6" t="s">
        <v>54</v>
      </c>
      <c r="P11" s="9" t="s">
        <v>206</v>
      </c>
      <c r="Q11" s="9" t="s">
        <v>207</v>
      </c>
      <c r="R11" s="7">
        <v>43190</v>
      </c>
      <c r="S11" s="7">
        <v>43190</v>
      </c>
      <c r="T11" s="12">
        <v>0.18996388853381055</v>
      </c>
    </row>
    <row r="12" spans="1:20" s="5" customFormat="1" ht="18.75" customHeight="1">
      <c r="A12" s="6">
        <v>2018</v>
      </c>
      <c r="B12" s="7">
        <v>43101</v>
      </c>
      <c r="C12" s="7">
        <v>43190</v>
      </c>
      <c r="D12" s="8" t="s">
        <v>56</v>
      </c>
      <c r="E12" s="8" t="s">
        <v>62</v>
      </c>
      <c r="F12" s="9" t="s">
        <v>101</v>
      </c>
      <c r="G12" s="8" t="s">
        <v>107</v>
      </c>
      <c r="H12" s="8" t="s">
        <v>149</v>
      </c>
      <c r="I12" s="9" t="s">
        <v>190</v>
      </c>
      <c r="J12" s="6" t="s">
        <v>205</v>
      </c>
      <c r="K12" s="10">
        <v>200000</v>
      </c>
      <c r="L12" s="11">
        <v>280000</v>
      </c>
      <c r="M12" s="9">
        <v>0</v>
      </c>
      <c r="N12" s="10">
        <f>6823+19512+10738</f>
        <v>37073</v>
      </c>
      <c r="O12" s="6" t="s">
        <v>54</v>
      </c>
      <c r="P12" s="9" t="s">
        <v>206</v>
      </c>
      <c r="Q12" s="9" t="s">
        <v>207</v>
      </c>
      <c r="R12" s="7">
        <v>43190</v>
      </c>
      <c r="S12" s="7">
        <v>43190</v>
      </c>
      <c r="T12" s="12">
        <v>0.13240357142857143</v>
      </c>
    </row>
    <row r="13" spans="1:20" s="5" customFormat="1" ht="18.75" customHeight="1">
      <c r="A13" s="6">
        <v>2018</v>
      </c>
      <c r="B13" s="7">
        <v>43101</v>
      </c>
      <c r="C13" s="7">
        <v>43190</v>
      </c>
      <c r="D13" s="8" t="s">
        <v>56</v>
      </c>
      <c r="E13" s="8" t="s">
        <v>63</v>
      </c>
      <c r="F13" s="9" t="s">
        <v>101</v>
      </c>
      <c r="G13" s="8" t="s">
        <v>108</v>
      </c>
      <c r="H13" s="8" t="s">
        <v>150</v>
      </c>
      <c r="I13" s="9" t="s">
        <v>191</v>
      </c>
      <c r="J13" s="6" t="s">
        <v>205</v>
      </c>
      <c r="K13" s="10">
        <v>8000</v>
      </c>
      <c r="L13" s="11">
        <v>13000</v>
      </c>
      <c r="M13" s="9">
        <v>0</v>
      </c>
      <c r="N13" s="10">
        <f>729+570+801</f>
        <v>2100</v>
      </c>
      <c r="O13" s="6" t="s">
        <v>54</v>
      </c>
      <c r="P13" s="9" t="s">
        <v>206</v>
      </c>
      <c r="Q13" s="9" t="s">
        <v>207</v>
      </c>
      <c r="R13" s="7">
        <v>43190</v>
      </c>
      <c r="S13" s="7">
        <v>43190</v>
      </c>
      <c r="T13" s="12">
        <v>0.16153846153846155</v>
      </c>
    </row>
    <row r="14" spans="1:20" s="5" customFormat="1" ht="18.75" customHeight="1">
      <c r="A14" s="6">
        <v>2018</v>
      </c>
      <c r="B14" s="7">
        <v>43101</v>
      </c>
      <c r="C14" s="7">
        <v>43190</v>
      </c>
      <c r="D14" s="8" t="s">
        <v>56</v>
      </c>
      <c r="E14" s="8" t="s">
        <v>64</v>
      </c>
      <c r="F14" s="9" t="s">
        <v>101</v>
      </c>
      <c r="G14" s="8" t="s">
        <v>109</v>
      </c>
      <c r="H14" s="8" t="s">
        <v>151</v>
      </c>
      <c r="I14" s="9" t="s">
        <v>191</v>
      </c>
      <c r="J14" s="6" t="s">
        <v>205</v>
      </c>
      <c r="K14" s="10">
        <v>200</v>
      </c>
      <c r="L14" s="11">
        <v>500</v>
      </c>
      <c r="M14" s="9">
        <v>0</v>
      </c>
      <c r="N14" s="10">
        <f>28+16+17</f>
        <v>61</v>
      </c>
      <c r="O14" s="6" t="s">
        <v>54</v>
      </c>
      <c r="P14" s="9" t="s">
        <v>206</v>
      </c>
      <c r="Q14" s="9" t="s">
        <v>207</v>
      </c>
      <c r="R14" s="7">
        <v>43190</v>
      </c>
      <c r="S14" s="7">
        <v>43190</v>
      </c>
      <c r="T14" s="12">
        <v>0.122</v>
      </c>
    </row>
    <row r="15" spans="1:20" s="5" customFormat="1" ht="18.75" customHeight="1">
      <c r="A15" s="6">
        <v>2018</v>
      </c>
      <c r="B15" s="7">
        <v>43101</v>
      </c>
      <c r="C15" s="7">
        <v>43190</v>
      </c>
      <c r="D15" s="8" t="s">
        <v>56</v>
      </c>
      <c r="E15" s="8" t="s">
        <v>65</v>
      </c>
      <c r="F15" s="9" t="s">
        <v>101</v>
      </c>
      <c r="G15" s="8" t="s">
        <v>110</v>
      </c>
      <c r="H15" s="8" t="s">
        <v>152</v>
      </c>
      <c r="I15" s="9" t="s">
        <v>191</v>
      </c>
      <c r="J15" s="6" t="s">
        <v>205</v>
      </c>
      <c r="K15" s="10">
        <v>15000</v>
      </c>
      <c r="L15" s="11">
        <v>27196.4</v>
      </c>
      <c r="M15" s="9">
        <v>0</v>
      </c>
      <c r="N15" s="10">
        <f>563+584+1258</f>
        <v>2405</v>
      </c>
      <c r="O15" s="6" t="s">
        <v>54</v>
      </c>
      <c r="P15" s="9" t="s">
        <v>206</v>
      </c>
      <c r="Q15" s="9" t="s">
        <v>207</v>
      </c>
      <c r="R15" s="7">
        <v>43190</v>
      </c>
      <c r="S15" s="7">
        <v>43190</v>
      </c>
      <c r="T15" s="12">
        <v>0.08843082172640496</v>
      </c>
    </row>
    <row r="16" spans="1:20" s="5" customFormat="1" ht="18.75" customHeight="1">
      <c r="A16" s="6">
        <v>2018</v>
      </c>
      <c r="B16" s="7">
        <v>43101</v>
      </c>
      <c r="C16" s="7">
        <v>43190</v>
      </c>
      <c r="D16" s="8" t="s">
        <v>56</v>
      </c>
      <c r="E16" s="8" t="s">
        <v>66</v>
      </c>
      <c r="F16" s="9" t="s">
        <v>101</v>
      </c>
      <c r="G16" s="8" t="s">
        <v>111</v>
      </c>
      <c r="H16" s="8" t="s">
        <v>153</v>
      </c>
      <c r="I16" s="9" t="s">
        <v>191</v>
      </c>
      <c r="J16" s="6" t="s">
        <v>205</v>
      </c>
      <c r="K16" s="10">
        <v>5000</v>
      </c>
      <c r="L16" s="11">
        <v>10000</v>
      </c>
      <c r="M16" s="9">
        <v>0</v>
      </c>
      <c r="N16" s="10">
        <f>404+180+622</f>
        <v>1206</v>
      </c>
      <c r="O16" s="6" t="s">
        <v>54</v>
      </c>
      <c r="P16" s="9" t="s">
        <v>206</v>
      </c>
      <c r="Q16" s="9" t="s">
        <v>207</v>
      </c>
      <c r="R16" s="7">
        <v>43190</v>
      </c>
      <c r="S16" s="7">
        <v>43190</v>
      </c>
      <c r="T16" s="12">
        <v>0.1206</v>
      </c>
    </row>
    <row r="17" spans="1:20" s="5" customFormat="1" ht="18.75" customHeight="1">
      <c r="A17" s="6">
        <v>2018</v>
      </c>
      <c r="B17" s="7">
        <v>43101</v>
      </c>
      <c r="C17" s="7">
        <v>43190</v>
      </c>
      <c r="D17" s="8" t="s">
        <v>56</v>
      </c>
      <c r="E17" s="8" t="s">
        <v>67</v>
      </c>
      <c r="F17" s="9" t="s">
        <v>101</v>
      </c>
      <c r="G17" s="8" t="s">
        <v>112</v>
      </c>
      <c r="H17" s="8" t="s">
        <v>154</v>
      </c>
      <c r="I17" s="9" t="s">
        <v>192</v>
      </c>
      <c r="J17" s="6" t="s">
        <v>205</v>
      </c>
      <c r="K17" s="10">
        <v>2000</v>
      </c>
      <c r="L17" s="11">
        <v>6000</v>
      </c>
      <c r="M17" s="9">
        <v>0</v>
      </c>
      <c r="N17" s="10">
        <f>327+232+241</f>
        <v>800</v>
      </c>
      <c r="O17" s="6" t="s">
        <v>54</v>
      </c>
      <c r="P17" s="9" t="s">
        <v>206</v>
      </c>
      <c r="Q17" s="9" t="s">
        <v>207</v>
      </c>
      <c r="R17" s="7">
        <v>43190</v>
      </c>
      <c r="S17" s="7">
        <v>43190</v>
      </c>
      <c r="T17" s="12">
        <v>0.13333333333333333</v>
      </c>
    </row>
    <row r="18" spans="1:20" s="5" customFormat="1" ht="18.75" customHeight="1">
      <c r="A18" s="6">
        <v>2018</v>
      </c>
      <c r="B18" s="7">
        <v>43101</v>
      </c>
      <c r="C18" s="7">
        <v>43190</v>
      </c>
      <c r="D18" s="8" t="s">
        <v>56</v>
      </c>
      <c r="E18" s="8" t="s">
        <v>68</v>
      </c>
      <c r="F18" s="9" t="s">
        <v>101</v>
      </c>
      <c r="G18" s="8" t="s">
        <v>113</v>
      </c>
      <c r="H18" s="8" t="s">
        <v>155</v>
      </c>
      <c r="I18" s="9" t="s">
        <v>192</v>
      </c>
      <c r="J18" s="6" t="s">
        <v>205</v>
      </c>
      <c r="K18" s="10">
        <v>10000</v>
      </c>
      <c r="L18" s="11">
        <v>20000</v>
      </c>
      <c r="M18" s="9">
        <v>0</v>
      </c>
      <c r="N18" s="10">
        <f>74+90+894</f>
        <v>1058</v>
      </c>
      <c r="O18" s="6" t="s">
        <v>54</v>
      </c>
      <c r="P18" s="9" t="s">
        <v>206</v>
      </c>
      <c r="Q18" s="9" t="s">
        <v>207</v>
      </c>
      <c r="R18" s="7">
        <v>43190</v>
      </c>
      <c r="S18" s="7">
        <v>43190</v>
      </c>
      <c r="T18" s="12">
        <v>0.0529</v>
      </c>
    </row>
    <row r="19" spans="1:20" s="5" customFormat="1" ht="18.75" customHeight="1">
      <c r="A19" s="6">
        <v>2018</v>
      </c>
      <c r="B19" s="7">
        <v>43101</v>
      </c>
      <c r="C19" s="7">
        <v>43190</v>
      </c>
      <c r="D19" s="8" t="s">
        <v>56</v>
      </c>
      <c r="E19" s="8" t="s">
        <v>69</v>
      </c>
      <c r="F19" s="9" t="s">
        <v>101</v>
      </c>
      <c r="G19" s="8" t="s">
        <v>114</v>
      </c>
      <c r="H19" s="8" t="s">
        <v>156</v>
      </c>
      <c r="I19" s="9" t="s">
        <v>193</v>
      </c>
      <c r="J19" s="6" t="s">
        <v>205</v>
      </c>
      <c r="K19" s="10">
        <v>500</v>
      </c>
      <c r="L19" s="11">
        <v>2912</v>
      </c>
      <c r="M19" s="9">
        <v>0</v>
      </c>
      <c r="N19" s="10">
        <f>71+170+144</f>
        <v>385</v>
      </c>
      <c r="O19" s="6" t="s">
        <v>54</v>
      </c>
      <c r="P19" s="9" t="s">
        <v>206</v>
      </c>
      <c r="Q19" s="9" t="s">
        <v>207</v>
      </c>
      <c r="R19" s="7">
        <v>43190</v>
      </c>
      <c r="S19" s="7">
        <v>43190</v>
      </c>
      <c r="T19" s="12">
        <v>0.13221153846153846</v>
      </c>
    </row>
    <row r="20" spans="1:20" s="5" customFormat="1" ht="18.75" customHeight="1">
      <c r="A20" s="6">
        <v>2018</v>
      </c>
      <c r="B20" s="7">
        <v>43101</v>
      </c>
      <c r="C20" s="7">
        <v>43190</v>
      </c>
      <c r="D20" s="8" t="s">
        <v>56</v>
      </c>
      <c r="E20" s="8" t="s">
        <v>70</v>
      </c>
      <c r="F20" s="9" t="s">
        <v>101</v>
      </c>
      <c r="G20" s="8" t="s">
        <v>115</v>
      </c>
      <c r="H20" s="8" t="s">
        <v>157</v>
      </c>
      <c r="I20" s="9" t="s">
        <v>194</v>
      </c>
      <c r="J20" s="6" t="s">
        <v>205</v>
      </c>
      <c r="K20" s="10">
        <v>10000</v>
      </c>
      <c r="L20" s="11">
        <v>21000</v>
      </c>
      <c r="M20" s="9">
        <v>0</v>
      </c>
      <c r="N20" s="10">
        <f>0+0+0</f>
        <v>0</v>
      </c>
      <c r="O20" s="6" t="s">
        <v>54</v>
      </c>
      <c r="P20" s="9" t="s">
        <v>206</v>
      </c>
      <c r="Q20" s="9" t="s">
        <v>207</v>
      </c>
      <c r="R20" s="7">
        <v>43190</v>
      </c>
      <c r="S20" s="7">
        <v>43190</v>
      </c>
      <c r="T20" s="12">
        <v>0</v>
      </c>
    </row>
    <row r="21" spans="1:20" s="5" customFormat="1" ht="18.75" customHeight="1">
      <c r="A21" s="6">
        <v>2018</v>
      </c>
      <c r="B21" s="7">
        <v>43101</v>
      </c>
      <c r="C21" s="7">
        <v>43190</v>
      </c>
      <c r="D21" s="8" t="s">
        <v>56</v>
      </c>
      <c r="E21" s="8" t="s">
        <v>71</v>
      </c>
      <c r="F21" s="9" t="s">
        <v>101</v>
      </c>
      <c r="G21" s="8" t="s">
        <v>116</v>
      </c>
      <c r="H21" s="8" t="s">
        <v>158</v>
      </c>
      <c r="I21" s="9" t="s">
        <v>191</v>
      </c>
      <c r="J21" s="6" t="s">
        <v>205</v>
      </c>
      <c r="K21" s="10">
        <v>50</v>
      </c>
      <c r="L21" s="11">
        <v>250000</v>
      </c>
      <c r="M21" s="9">
        <v>0</v>
      </c>
      <c r="N21" s="10">
        <f>5+10+8</f>
        <v>23</v>
      </c>
      <c r="O21" s="6" t="s">
        <v>54</v>
      </c>
      <c r="P21" s="9" t="s">
        <v>206</v>
      </c>
      <c r="Q21" s="9" t="s">
        <v>207</v>
      </c>
      <c r="R21" s="7">
        <v>43190</v>
      </c>
      <c r="S21" s="7">
        <v>43190</v>
      </c>
      <c r="T21" s="12">
        <v>9.2E-05</v>
      </c>
    </row>
    <row r="22" spans="1:20" s="5" customFormat="1" ht="18.75" customHeight="1">
      <c r="A22" s="6">
        <v>2018</v>
      </c>
      <c r="B22" s="7">
        <v>43101</v>
      </c>
      <c r="C22" s="7">
        <v>43190</v>
      </c>
      <c r="D22" s="8" t="s">
        <v>1348</v>
      </c>
      <c r="E22" s="8" t="s">
        <v>72</v>
      </c>
      <c r="F22" s="9" t="s">
        <v>101</v>
      </c>
      <c r="G22" s="8" t="s">
        <v>117</v>
      </c>
      <c r="H22" s="8" t="s">
        <v>159</v>
      </c>
      <c r="I22" s="9" t="s">
        <v>188</v>
      </c>
      <c r="J22" s="6" t="s">
        <v>205</v>
      </c>
      <c r="K22" s="10">
        <v>226.4</v>
      </c>
      <c r="L22" s="11">
        <v>2716.8</v>
      </c>
      <c r="M22" s="9">
        <v>0</v>
      </c>
      <c r="N22" s="10">
        <f>129+65+117</f>
        <v>311</v>
      </c>
      <c r="O22" s="6" t="s">
        <v>54</v>
      </c>
      <c r="P22" s="9" t="s">
        <v>206</v>
      </c>
      <c r="Q22" s="9" t="s">
        <v>207</v>
      </c>
      <c r="R22" s="7">
        <v>43190</v>
      </c>
      <c r="S22" s="7">
        <v>43190</v>
      </c>
      <c r="T22" s="12">
        <v>0.11447290930506478</v>
      </c>
    </row>
    <row r="23" spans="1:20" s="5" customFormat="1" ht="18.75" customHeight="1">
      <c r="A23" s="6">
        <v>2018</v>
      </c>
      <c r="B23" s="7">
        <v>43101</v>
      </c>
      <c r="C23" s="7">
        <v>43190</v>
      </c>
      <c r="D23" s="8" t="s">
        <v>1348</v>
      </c>
      <c r="E23" s="8" t="s">
        <v>73</v>
      </c>
      <c r="F23" s="9" t="s">
        <v>101</v>
      </c>
      <c r="G23" s="8" t="s">
        <v>118</v>
      </c>
      <c r="H23" s="8" t="s">
        <v>160</v>
      </c>
      <c r="I23" s="9" t="s">
        <v>188</v>
      </c>
      <c r="J23" s="6" t="s">
        <v>205</v>
      </c>
      <c r="K23" s="10">
        <v>162.3</v>
      </c>
      <c r="L23" s="11">
        <v>1947.6000000000001</v>
      </c>
      <c r="M23" s="9">
        <v>0</v>
      </c>
      <c r="N23" s="10">
        <f>162+282+196</f>
        <v>640</v>
      </c>
      <c r="O23" s="6" t="s">
        <v>54</v>
      </c>
      <c r="P23" s="9" t="s">
        <v>206</v>
      </c>
      <c r="Q23" s="9" t="s">
        <v>207</v>
      </c>
      <c r="R23" s="7">
        <v>43190</v>
      </c>
      <c r="S23" s="7">
        <v>43190</v>
      </c>
      <c r="T23" s="12">
        <v>0.3286095707537482</v>
      </c>
    </row>
    <row r="24" spans="1:20" s="5" customFormat="1" ht="18.75" customHeight="1">
      <c r="A24" s="6">
        <v>2018</v>
      </c>
      <c r="B24" s="7">
        <v>43101</v>
      </c>
      <c r="C24" s="7">
        <v>43190</v>
      </c>
      <c r="D24" s="8" t="s">
        <v>1348</v>
      </c>
      <c r="E24" s="8" t="s">
        <v>74</v>
      </c>
      <c r="F24" s="9" t="s">
        <v>101</v>
      </c>
      <c r="G24" s="8" t="s">
        <v>119</v>
      </c>
      <c r="H24" s="8" t="s">
        <v>161</v>
      </c>
      <c r="I24" s="9" t="s">
        <v>195</v>
      </c>
      <c r="J24" s="6" t="s">
        <v>205</v>
      </c>
      <c r="K24" s="10">
        <v>3045.4</v>
      </c>
      <c r="L24" s="11">
        <v>36544.8</v>
      </c>
      <c r="M24" s="9">
        <v>0</v>
      </c>
      <c r="N24" s="10">
        <f>2086+2555+1895</f>
        <v>6536</v>
      </c>
      <c r="O24" s="6" t="s">
        <v>54</v>
      </c>
      <c r="P24" s="9" t="s">
        <v>206</v>
      </c>
      <c r="Q24" s="9" t="s">
        <v>207</v>
      </c>
      <c r="R24" s="7">
        <v>43190</v>
      </c>
      <c r="S24" s="7">
        <v>43190</v>
      </c>
      <c r="T24" s="12">
        <v>0.1788489744094919</v>
      </c>
    </row>
    <row r="25" spans="1:20" s="5" customFormat="1" ht="18.75" customHeight="1">
      <c r="A25" s="6">
        <v>2018</v>
      </c>
      <c r="B25" s="7">
        <v>43101</v>
      </c>
      <c r="C25" s="7">
        <v>43190</v>
      </c>
      <c r="D25" s="8" t="s">
        <v>1348</v>
      </c>
      <c r="E25" s="8" t="s">
        <v>60</v>
      </c>
      <c r="F25" s="9" t="s">
        <v>101</v>
      </c>
      <c r="G25" s="8" t="s">
        <v>120</v>
      </c>
      <c r="H25" s="8" t="s">
        <v>162</v>
      </c>
      <c r="I25" s="9" t="s">
        <v>196</v>
      </c>
      <c r="J25" s="6" t="s">
        <v>205</v>
      </c>
      <c r="K25" s="10">
        <v>3599390.1</v>
      </c>
      <c r="L25" s="11">
        <v>43192681.2</v>
      </c>
      <c r="M25" s="9">
        <v>0</v>
      </c>
      <c r="N25" s="10">
        <f>3693443+3061222+3620049</f>
        <v>10374714</v>
      </c>
      <c r="O25" s="6" t="s">
        <v>54</v>
      </c>
      <c r="P25" s="9" t="s">
        <v>206</v>
      </c>
      <c r="Q25" s="9" t="s">
        <v>207</v>
      </c>
      <c r="R25" s="7">
        <v>43190</v>
      </c>
      <c r="S25" s="7">
        <v>43190</v>
      </c>
      <c r="T25" s="12">
        <v>0.24019610989095067</v>
      </c>
    </row>
    <row r="26" spans="1:20" s="5" customFormat="1" ht="18.75" customHeight="1">
      <c r="A26" s="6">
        <v>2018</v>
      </c>
      <c r="B26" s="7">
        <v>43101</v>
      </c>
      <c r="C26" s="7">
        <v>43190</v>
      </c>
      <c r="D26" s="8" t="s">
        <v>1348</v>
      </c>
      <c r="E26" s="8" t="s">
        <v>75</v>
      </c>
      <c r="F26" s="9" t="s">
        <v>101</v>
      </c>
      <c r="G26" s="8" t="s">
        <v>121</v>
      </c>
      <c r="H26" s="8" t="s">
        <v>163</v>
      </c>
      <c r="I26" s="9" t="s">
        <v>197</v>
      </c>
      <c r="J26" s="6" t="s">
        <v>205</v>
      </c>
      <c r="K26" s="10">
        <v>471.5</v>
      </c>
      <c r="L26" s="11">
        <v>5658</v>
      </c>
      <c r="M26" s="9">
        <v>0</v>
      </c>
      <c r="N26" s="10">
        <f>528+568+489</f>
        <v>1585</v>
      </c>
      <c r="O26" s="6" t="s">
        <v>54</v>
      </c>
      <c r="P26" s="9" t="s">
        <v>206</v>
      </c>
      <c r="Q26" s="9" t="s">
        <v>207</v>
      </c>
      <c r="R26" s="7">
        <v>43190</v>
      </c>
      <c r="S26" s="7">
        <v>43190</v>
      </c>
      <c r="T26" s="12">
        <v>0.28013432308236125</v>
      </c>
    </row>
    <row r="27" spans="1:20" s="5" customFormat="1" ht="18.75" customHeight="1">
      <c r="A27" s="6">
        <v>2018</v>
      </c>
      <c r="B27" s="7">
        <v>43101</v>
      </c>
      <c r="C27" s="7">
        <v>43190</v>
      </c>
      <c r="D27" s="8" t="s">
        <v>1348</v>
      </c>
      <c r="E27" s="8" t="s">
        <v>76</v>
      </c>
      <c r="F27" s="9" t="s">
        <v>101</v>
      </c>
      <c r="G27" s="8" t="s">
        <v>122</v>
      </c>
      <c r="H27" s="8" t="s">
        <v>164</v>
      </c>
      <c r="I27" s="9" t="s">
        <v>198</v>
      </c>
      <c r="J27" s="6" t="s">
        <v>205</v>
      </c>
      <c r="K27" s="10">
        <v>46</v>
      </c>
      <c r="L27" s="11">
        <v>552</v>
      </c>
      <c r="M27" s="9">
        <v>0</v>
      </c>
      <c r="N27" s="10">
        <f>46+35+31</f>
        <v>112</v>
      </c>
      <c r="O27" s="6" t="s">
        <v>54</v>
      </c>
      <c r="P27" s="9" t="s">
        <v>206</v>
      </c>
      <c r="Q27" s="9" t="s">
        <v>207</v>
      </c>
      <c r="R27" s="7">
        <v>43190</v>
      </c>
      <c r="S27" s="7">
        <v>43190</v>
      </c>
      <c r="T27" s="12">
        <v>0.2028985507246377</v>
      </c>
    </row>
    <row r="28" spans="1:20" s="5" customFormat="1" ht="18.75" customHeight="1">
      <c r="A28" s="6">
        <v>2018</v>
      </c>
      <c r="B28" s="7">
        <v>43101</v>
      </c>
      <c r="C28" s="7">
        <v>43190</v>
      </c>
      <c r="D28" s="8" t="s">
        <v>1348</v>
      </c>
      <c r="E28" s="8" t="s">
        <v>77</v>
      </c>
      <c r="F28" s="9" t="s">
        <v>101</v>
      </c>
      <c r="G28" s="8" t="s">
        <v>123</v>
      </c>
      <c r="H28" s="8" t="s">
        <v>165</v>
      </c>
      <c r="I28" s="13" t="s">
        <v>191</v>
      </c>
      <c r="J28" s="6" t="s">
        <v>205</v>
      </c>
      <c r="K28" s="10">
        <v>303.5856</v>
      </c>
      <c r="L28" s="11">
        <v>3643.0272</v>
      </c>
      <c r="M28" s="9">
        <v>0</v>
      </c>
      <c r="N28" s="10">
        <f>274+257+277</f>
        <v>808</v>
      </c>
      <c r="O28" s="6" t="s">
        <v>54</v>
      </c>
      <c r="P28" s="9" t="s">
        <v>206</v>
      </c>
      <c r="Q28" s="9" t="s">
        <v>207</v>
      </c>
      <c r="R28" s="7">
        <v>43190</v>
      </c>
      <c r="S28" s="7">
        <v>43190</v>
      </c>
      <c r="T28" s="12">
        <v>0.22179356772301892</v>
      </c>
    </row>
    <row r="29" spans="1:20" s="5" customFormat="1" ht="18.75" customHeight="1">
      <c r="A29" s="6">
        <v>2018</v>
      </c>
      <c r="B29" s="7">
        <v>43101</v>
      </c>
      <c r="C29" s="7">
        <v>43190</v>
      </c>
      <c r="D29" s="8" t="s">
        <v>1348</v>
      </c>
      <c r="E29" s="8" t="s">
        <v>78</v>
      </c>
      <c r="F29" s="9" t="s">
        <v>101</v>
      </c>
      <c r="G29" s="8" t="s">
        <v>124</v>
      </c>
      <c r="H29" s="8" t="s">
        <v>166</v>
      </c>
      <c r="I29" s="9" t="s">
        <v>199</v>
      </c>
      <c r="J29" s="6" t="s">
        <v>205</v>
      </c>
      <c r="K29" s="10">
        <v>220</v>
      </c>
      <c r="L29" s="11">
        <v>2640</v>
      </c>
      <c r="M29" s="9">
        <v>0</v>
      </c>
      <c r="N29" s="10">
        <f>150+164+115</f>
        <v>429</v>
      </c>
      <c r="O29" s="6" t="s">
        <v>54</v>
      </c>
      <c r="P29" s="9" t="s">
        <v>206</v>
      </c>
      <c r="Q29" s="9" t="s">
        <v>207</v>
      </c>
      <c r="R29" s="7">
        <v>43190</v>
      </c>
      <c r="S29" s="7">
        <v>43190</v>
      </c>
      <c r="T29" s="12">
        <v>0.1625</v>
      </c>
    </row>
    <row r="30" spans="1:20" s="5" customFormat="1" ht="18.75" customHeight="1">
      <c r="A30" s="6">
        <v>2018</v>
      </c>
      <c r="B30" s="7">
        <v>43101</v>
      </c>
      <c r="C30" s="7">
        <v>43190</v>
      </c>
      <c r="D30" s="8" t="s">
        <v>1348</v>
      </c>
      <c r="E30" s="8" t="s">
        <v>79</v>
      </c>
      <c r="F30" s="9" t="s">
        <v>101</v>
      </c>
      <c r="G30" s="8" t="s">
        <v>125</v>
      </c>
      <c r="H30" s="8" t="s">
        <v>167</v>
      </c>
      <c r="I30" s="9" t="s">
        <v>195</v>
      </c>
      <c r="J30" s="6" t="s">
        <v>205</v>
      </c>
      <c r="K30" s="10">
        <v>521.2</v>
      </c>
      <c r="L30" s="11">
        <v>6254.400000000001</v>
      </c>
      <c r="M30" s="9">
        <v>0</v>
      </c>
      <c r="N30" s="10">
        <f>106+392+447</f>
        <v>945</v>
      </c>
      <c r="O30" s="6" t="s">
        <v>54</v>
      </c>
      <c r="P30" s="9" t="s">
        <v>206</v>
      </c>
      <c r="Q30" s="9" t="s">
        <v>207</v>
      </c>
      <c r="R30" s="7">
        <v>43190</v>
      </c>
      <c r="S30" s="7">
        <v>43190</v>
      </c>
      <c r="T30" s="12">
        <v>0.15109363008442056</v>
      </c>
    </row>
    <row r="31" spans="1:20" s="5" customFormat="1" ht="18.75" customHeight="1">
      <c r="A31" s="6">
        <v>2018</v>
      </c>
      <c r="B31" s="7">
        <v>43101</v>
      </c>
      <c r="C31" s="7">
        <v>43190</v>
      </c>
      <c r="D31" s="8" t="s">
        <v>1348</v>
      </c>
      <c r="E31" s="8" t="s">
        <v>80</v>
      </c>
      <c r="F31" s="9" t="s">
        <v>101</v>
      </c>
      <c r="G31" s="8" t="s">
        <v>126</v>
      </c>
      <c r="H31" s="8" t="s">
        <v>168</v>
      </c>
      <c r="I31" s="9" t="s">
        <v>200</v>
      </c>
      <c r="J31" s="6" t="s">
        <v>205</v>
      </c>
      <c r="K31" s="10">
        <v>129413.2</v>
      </c>
      <c r="L31" s="11">
        <v>1552958.4</v>
      </c>
      <c r="M31" s="9">
        <v>0</v>
      </c>
      <c r="N31" s="10">
        <f>134181+121085+134033</f>
        <v>389299</v>
      </c>
      <c r="O31" s="6" t="s">
        <v>54</v>
      </c>
      <c r="P31" s="9" t="s">
        <v>206</v>
      </c>
      <c r="Q31" s="9" t="s">
        <v>207</v>
      </c>
      <c r="R31" s="7">
        <v>43190</v>
      </c>
      <c r="S31" s="7">
        <v>43190</v>
      </c>
      <c r="T31" s="12">
        <v>0.2506821818279228</v>
      </c>
    </row>
    <row r="32" spans="1:20" s="5" customFormat="1" ht="18.75" customHeight="1">
      <c r="A32" s="6">
        <v>2018</v>
      </c>
      <c r="B32" s="7">
        <v>43101</v>
      </c>
      <c r="C32" s="7">
        <v>43190</v>
      </c>
      <c r="D32" s="8" t="s">
        <v>1348</v>
      </c>
      <c r="E32" s="8" t="s">
        <v>81</v>
      </c>
      <c r="F32" s="9" t="s">
        <v>101</v>
      </c>
      <c r="G32" s="8" t="s">
        <v>126</v>
      </c>
      <c r="H32" s="8" t="s">
        <v>168</v>
      </c>
      <c r="I32" s="9" t="s">
        <v>200</v>
      </c>
      <c r="J32" s="6" t="s">
        <v>205</v>
      </c>
      <c r="K32" s="10">
        <v>13081.9</v>
      </c>
      <c r="L32" s="11">
        <v>156982.8</v>
      </c>
      <c r="M32" s="9">
        <v>0</v>
      </c>
      <c r="N32" s="10">
        <f>13363+12122+13011</f>
        <v>38496</v>
      </c>
      <c r="O32" s="6" t="s">
        <v>54</v>
      </c>
      <c r="P32" s="9" t="s">
        <v>206</v>
      </c>
      <c r="Q32" s="9" t="s">
        <v>207</v>
      </c>
      <c r="R32" s="7">
        <v>43190</v>
      </c>
      <c r="S32" s="7">
        <v>43190</v>
      </c>
      <c r="T32" s="12">
        <v>0.24522431756854893</v>
      </c>
    </row>
    <row r="33" spans="1:20" s="5" customFormat="1" ht="18.75" customHeight="1">
      <c r="A33" s="6">
        <v>2018</v>
      </c>
      <c r="B33" s="7">
        <v>43101</v>
      </c>
      <c r="C33" s="7">
        <v>43190</v>
      </c>
      <c r="D33" s="8" t="s">
        <v>1349</v>
      </c>
      <c r="E33" s="8" t="s">
        <v>82</v>
      </c>
      <c r="F33" s="9" t="s">
        <v>101</v>
      </c>
      <c r="G33" s="8" t="s">
        <v>127</v>
      </c>
      <c r="H33" s="8" t="s">
        <v>169</v>
      </c>
      <c r="I33" s="9" t="s">
        <v>201</v>
      </c>
      <c r="J33" s="6" t="s">
        <v>205</v>
      </c>
      <c r="K33" s="10">
        <v>6934</v>
      </c>
      <c r="L33" s="11">
        <v>13868</v>
      </c>
      <c r="M33" s="9">
        <v>0</v>
      </c>
      <c r="N33" s="10">
        <f>483+544+761</f>
        <v>1788</v>
      </c>
      <c r="O33" s="6" t="s">
        <v>54</v>
      </c>
      <c r="P33" s="9" t="s">
        <v>206</v>
      </c>
      <c r="Q33" s="9" t="s">
        <v>207</v>
      </c>
      <c r="R33" s="7">
        <v>43190</v>
      </c>
      <c r="S33" s="7">
        <v>43190</v>
      </c>
      <c r="T33" s="12">
        <v>0.1289299105855206</v>
      </c>
    </row>
    <row r="34" spans="1:20" s="5" customFormat="1" ht="18.75" customHeight="1">
      <c r="A34" s="6">
        <v>2018</v>
      </c>
      <c r="B34" s="7">
        <v>43101</v>
      </c>
      <c r="C34" s="7">
        <v>43190</v>
      </c>
      <c r="D34" s="8" t="s">
        <v>1349</v>
      </c>
      <c r="E34" s="8" t="s">
        <v>83</v>
      </c>
      <c r="F34" s="9" t="s">
        <v>101</v>
      </c>
      <c r="G34" s="8" t="s">
        <v>128</v>
      </c>
      <c r="H34" s="8" t="s">
        <v>170</v>
      </c>
      <c r="I34" s="9" t="s">
        <v>201</v>
      </c>
      <c r="J34" s="6" t="s">
        <v>205</v>
      </c>
      <c r="K34" s="10">
        <v>2000</v>
      </c>
      <c r="L34" s="11">
        <v>4000</v>
      </c>
      <c r="M34" s="9">
        <v>0</v>
      </c>
      <c r="N34" s="10">
        <f>143+179+186</f>
        <v>508</v>
      </c>
      <c r="O34" s="6" t="s">
        <v>54</v>
      </c>
      <c r="P34" s="9" t="s">
        <v>206</v>
      </c>
      <c r="Q34" s="9" t="s">
        <v>207</v>
      </c>
      <c r="R34" s="7">
        <v>43190</v>
      </c>
      <c r="S34" s="7">
        <v>43190</v>
      </c>
      <c r="T34" s="12">
        <v>0.127</v>
      </c>
    </row>
    <row r="35" spans="1:20" s="5" customFormat="1" ht="18.75" customHeight="1">
      <c r="A35" s="6">
        <v>2018</v>
      </c>
      <c r="B35" s="7">
        <v>43101</v>
      </c>
      <c r="C35" s="7">
        <v>43190</v>
      </c>
      <c r="D35" s="8" t="s">
        <v>1349</v>
      </c>
      <c r="E35" s="8" t="s">
        <v>84</v>
      </c>
      <c r="F35" s="9" t="s">
        <v>101</v>
      </c>
      <c r="G35" s="8" t="s">
        <v>129</v>
      </c>
      <c r="H35" s="8" t="s">
        <v>171</v>
      </c>
      <c r="I35" s="9" t="s">
        <v>201</v>
      </c>
      <c r="J35" s="6" t="s">
        <v>205</v>
      </c>
      <c r="K35" s="10">
        <v>150</v>
      </c>
      <c r="L35" s="11">
        <v>300</v>
      </c>
      <c r="M35" s="9">
        <v>0</v>
      </c>
      <c r="N35" s="10">
        <f>101+175+249</f>
        <v>525</v>
      </c>
      <c r="O35" s="6" t="s">
        <v>54</v>
      </c>
      <c r="P35" s="9" t="s">
        <v>206</v>
      </c>
      <c r="Q35" s="9" t="s">
        <v>207</v>
      </c>
      <c r="R35" s="7">
        <v>43190</v>
      </c>
      <c r="S35" s="7">
        <v>43190</v>
      </c>
      <c r="T35" s="12"/>
    </row>
    <row r="36" spans="1:20" s="5" customFormat="1" ht="18.75" customHeight="1">
      <c r="A36" s="6">
        <v>2018</v>
      </c>
      <c r="B36" s="7">
        <v>43101</v>
      </c>
      <c r="C36" s="7">
        <v>43190</v>
      </c>
      <c r="D36" s="8" t="s">
        <v>1349</v>
      </c>
      <c r="E36" s="8" t="s">
        <v>85</v>
      </c>
      <c r="F36" s="9" t="s">
        <v>101</v>
      </c>
      <c r="G36" s="8" t="s">
        <v>130</v>
      </c>
      <c r="H36" s="8" t="s">
        <v>172</v>
      </c>
      <c r="I36" s="9" t="s">
        <v>202</v>
      </c>
      <c r="J36" s="6" t="s">
        <v>205</v>
      </c>
      <c r="K36" s="10">
        <v>450</v>
      </c>
      <c r="L36" s="11">
        <v>900</v>
      </c>
      <c r="M36" s="9">
        <v>0</v>
      </c>
      <c r="N36" s="10">
        <f>143+393+537</f>
        <v>1073</v>
      </c>
      <c r="O36" s="6" t="s">
        <v>54</v>
      </c>
      <c r="P36" s="9" t="s">
        <v>206</v>
      </c>
      <c r="Q36" s="9" t="s">
        <v>207</v>
      </c>
      <c r="R36" s="7">
        <v>43190</v>
      </c>
      <c r="S36" s="7">
        <v>43190</v>
      </c>
      <c r="T36" s="12"/>
    </row>
    <row r="37" spans="1:20" s="5" customFormat="1" ht="18.75" customHeight="1">
      <c r="A37" s="6">
        <v>2018</v>
      </c>
      <c r="B37" s="7">
        <v>43101</v>
      </c>
      <c r="C37" s="7">
        <v>43190</v>
      </c>
      <c r="D37" s="8" t="s">
        <v>1349</v>
      </c>
      <c r="E37" s="8" t="s">
        <v>86</v>
      </c>
      <c r="F37" s="9" t="s">
        <v>101</v>
      </c>
      <c r="G37" s="8" t="s">
        <v>131</v>
      </c>
      <c r="H37" s="8" t="s">
        <v>173</v>
      </c>
      <c r="I37" s="9" t="s">
        <v>202</v>
      </c>
      <c r="J37" s="6" t="s">
        <v>205</v>
      </c>
      <c r="K37" s="10">
        <v>150</v>
      </c>
      <c r="L37" s="11">
        <v>300</v>
      </c>
      <c r="M37" s="9">
        <v>0</v>
      </c>
      <c r="N37" s="10">
        <f>208+242+161</f>
        <v>611</v>
      </c>
      <c r="O37" s="6" t="s">
        <v>54</v>
      </c>
      <c r="P37" s="9" t="s">
        <v>206</v>
      </c>
      <c r="Q37" s="9" t="s">
        <v>207</v>
      </c>
      <c r="R37" s="7">
        <v>43190</v>
      </c>
      <c r="S37" s="7">
        <v>43190</v>
      </c>
      <c r="T37" s="12"/>
    </row>
    <row r="38" spans="1:20" s="5" customFormat="1" ht="18.75" customHeight="1">
      <c r="A38" s="6">
        <v>2018</v>
      </c>
      <c r="B38" s="7">
        <v>43101</v>
      </c>
      <c r="C38" s="7">
        <v>43190</v>
      </c>
      <c r="D38" s="8" t="s">
        <v>1349</v>
      </c>
      <c r="E38" s="8" t="s">
        <v>87</v>
      </c>
      <c r="F38" s="9" t="s">
        <v>101</v>
      </c>
      <c r="G38" s="8" t="s">
        <v>132</v>
      </c>
      <c r="H38" s="8" t="s">
        <v>174</v>
      </c>
      <c r="I38" s="9" t="s">
        <v>203</v>
      </c>
      <c r="J38" s="6" t="s">
        <v>205</v>
      </c>
      <c r="K38" s="10">
        <v>6250</v>
      </c>
      <c r="L38" s="11">
        <v>12500</v>
      </c>
      <c r="M38" s="9">
        <v>0</v>
      </c>
      <c r="N38" s="10">
        <f>4398+8028+3169</f>
        <v>15595</v>
      </c>
      <c r="O38" s="6" t="s">
        <v>54</v>
      </c>
      <c r="P38" s="9" t="s">
        <v>206</v>
      </c>
      <c r="Q38" s="9" t="s">
        <v>207</v>
      </c>
      <c r="R38" s="7">
        <v>43190</v>
      </c>
      <c r="S38" s="7">
        <v>43190</v>
      </c>
      <c r="T38" s="12"/>
    </row>
    <row r="39" spans="1:20" s="5" customFormat="1" ht="18.75" customHeight="1">
      <c r="A39" s="6">
        <v>2018</v>
      </c>
      <c r="B39" s="7">
        <v>43101</v>
      </c>
      <c r="C39" s="7">
        <v>43190</v>
      </c>
      <c r="D39" s="8" t="s">
        <v>1349</v>
      </c>
      <c r="E39" s="8" t="s">
        <v>88</v>
      </c>
      <c r="F39" s="9" t="s">
        <v>101</v>
      </c>
      <c r="G39" s="8" t="s">
        <v>133</v>
      </c>
      <c r="H39" s="8" t="s">
        <v>175</v>
      </c>
      <c r="I39" s="9" t="s">
        <v>201</v>
      </c>
      <c r="J39" s="6" t="s">
        <v>205</v>
      </c>
      <c r="K39" s="10">
        <v>50</v>
      </c>
      <c r="L39" s="11">
        <v>100</v>
      </c>
      <c r="M39" s="9">
        <v>0</v>
      </c>
      <c r="N39" s="10">
        <f>115+117+106</f>
        <v>338</v>
      </c>
      <c r="O39" s="6" t="s">
        <v>54</v>
      </c>
      <c r="P39" s="9" t="s">
        <v>206</v>
      </c>
      <c r="Q39" s="9" t="s">
        <v>207</v>
      </c>
      <c r="R39" s="7">
        <v>43190</v>
      </c>
      <c r="S39" s="7">
        <v>43190</v>
      </c>
      <c r="T39" s="12"/>
    </row>
    <row r="40" spans="1:20" s="5" customFormat="1" ht="18.75" customHeight="1">
      <c r="A40" s="6">
        <v>2018</v>
      </c>
      <c r="B40" s="7">
        <v>43101</v>
      </c>
      <c r="C40" s="7">
        <v>43190</v>
      </c>
      <c r="D40" s="8" t="s">
        <v>1349</v>
      </c>
      <c r="E40" s="8" t="s">
        <v>89</v>
      </c>
      <c r="F40" s="9" t="s">
        <v>101</v>
      </c>
      <c r="G40" s="8" t="s">
        <v>134</v>
      </c>
      <c r="H40" s="8" t="s">
        <v>176</v>
      </c>
      <c r="I40" s="9" t="s">
        <v>201</v>
      </c>
      <c r="J40" s="6" t="s">
        <v>205</v>
      </c>
      <c r="K40" s="10">
        <v>50</v>
      </c>
      <c r="L40" s="11">
        <v>100</v>
      </c>
      <c r="M40" s="9">
        <v>0</v>
      </c>
      <c r="N40" s="10">
        <f>43+73+78</f>
        <v>194</v>
      </c>
      <c r="O40" s="6" t="s">
        <v>54</v>
      </c>
      <c r="P40" s="9" t="s">
        <v>206</v>
      </c>
      <c r="Q40" s="9" t="s">
        <v>207</v>
      </c>
      <c r="R40" s="7">
        <v>43190</v>
      </c>
      <c r="S40" s="7">
        <v>43190</v>
      </c>
      <c r="T40" s="12"/>
    </row>
    <row r="41" spans="1:20" s="5" customFormat="1" ht="18.75" customHeight="1">
      <c r="A41" s="6">
        <v>2018</v>
      </c>
      <c r="B41" s="7">
        <v>43101</v>
      </c>
      <c r="C41" s="7">
        <v>43190</v>
      </c>
      <c r="D41" s="8" t="s">
        <v>1349</v>
      </c>
      <c r="E41" s="8" t="s">
        <v>90</v>
      </c>
      <c r="F41" s="9" t="s">
        <v>101</v>
      </c>
      <c r="G41" s="8" t="s">
        <v>135</v>
      </c>
      <c r="H41" s="8" t="s">
        <v>177</v>
      </c>
      <c r="I41" s="9" t="s">
        <v>202</v>
      </c>
      <c r="J41" s="6" t="s">
        <v>205</v>
      </c>
      <c r="K41" s="10">
        <v>70</v>
      </c>
      <c r="L41" s="11">
        <v>140</v>
      </c>
      <c r="M41" s="9">
        <v>0</v>
      </c>
      <c r="N41" s="10">
        <f>145+169+191</f>
        <v>505</v>
      </c>
      <c r="O41" s="6" t="s">
        <v>54</v>
      </c>
      <c r="P41" s="9" t="s">
        <v>206</v>
      </c>
      <c r="Q41" s="9" t="s">
        <v>207</v>
      </c>
      <c r="R41" s="7">
        <v>43190</v>
      </c>
      <c r="S41" s="7">
        <v>43190</v>
      </c>
      <c r="T41" s="12"/>
    </row>
    <row r="42" spans="1:20" s="5" customFormat="1" ht="18.75" customHeight="1">
      <c r="A42" s="6">
        <v>2018</v>
      </c>
      <c r="B42" s="7">
        <v>43101</v>
      </c>
      <c r="C42" s="7">
        <v>43190</v>
      </c>
      <c r="D42" s="8" t="s">
        <v>1349</v>
      </c>
      <c r="E42" s="8" t="s">
        <v>91</v>
      </c>
      <c r="F42" s="9" t="s">
        <v>101</v>
      </c>
      <c r="G42" s="8" t="s">
        <v>136</v>
      </c>
      <c r="H42" s="8" t="s">
        <v>178</v>
      </c>
      <c r="I42" s="9" t="s">
        <v>201</v>
      </c>
      <c r="J42" s="6" t="s">
        <v>205</v>
      </c>
      <c r="K42" s="10">
        <v>8</v>
      </c>
      <c r="L42" s="11">
        <v>15</v>
      </c>
      <c r="M42" s="9">
        <v>0</v>
      </c>
      <c r="N42" s="10">
        <f>15+2+2</f>
        <v>19</v>
      </c>
      <c r="O42" s="6" t="s">
        <v>54</v>
      </c>
      <c r="P42" s="9" t="s">
        <v>206</v>
      </c>
      <c r="Q42" s="9" t="s">
        <v>207</v>
      </c>
      <c r="R42" s="7">
        <v>43190</v>
      </c>
      <c r="S42" s="7">
        <v>43190</v>
      </c>
      <c r="T42" s="12"/>
    </row>
    <row r="43" spans="1:20" s="5" customFormat="1" ht="18.75" customHeight="1">
      <c r="A43" s="6">
        <v>2018</v>
      </c>
      <c r="B43" s="7">
        <v>43101</v>
      </c>
      <c r="C43" s="7">
        <v>43190</v>
      </c>
      <c r="D43" s="8" t="s">
        <v>57</v>
      </c>
      <c r="E43" s="8" t="s">
        <v>92</v>
      </c>
      <c r="F43" s="9" t="s">
        <v>102</v>
      </c>
      <c r="G43" s="8" t="s">
        <v>137</v>
      </c>
      <c r="H43" s="8" t="s">
        <v>179</v>
      </c>
      <c r="I43" s="9" t="s">
        <v>204</v>
      </c>
      <c r="J43" s="6" t="s">
        <v>205</v>
      </c>
      <c r="K43" s="10">
        <v>4000</v>
      </c>
      <c r="L43" s="11">
        <v>4000</v>
      </c>
      <c r="M43" s="9">
        <v>0</v>
      </c>
      <c r="N43" s="10">
        <f>457+331+400</f>
        <v>1188</v>
      </c>
      <c r="O43" s="6" t="s">
        <v>54</v>
      </c>
      <c r="P43" s="9" t="s">
        <v>206</v>
      </c>
      <c r="Q43" s="9" t="s">
        <v>207</v>
      </c>
      <c r="R43" s="7">
        <v>43190</v>
      </c>
      <c r="S43" s="7">
        <v>43190</v>
      </c>
      <c r="T43" s="12">
        <v>0.297</v>
      </c>
    </row>
    <row r="44" spans="1:20" s="5" customFormat="1" ht="18.75" customHeight="1">
      <c r="A44" s="6">
        <v>2018</v>
      </c>
      <c r="B44" s="7">
        <v>43101</v>
      </c>
      <c r="C44" s="7">
        <v>43190</v>
      </c>
      <c r="D44" s="8" t="s">
        <v>57</v>
      </c>
      <c r="E44" s="8" t="s">
        <v>93</v>
      </c>
      <c r="F44" s="9" t="s">
        <v>102</v>
      </c>
      <c r="G44" s="8" t="s">
        <v>137</v>
      </c>
      <c r="H44" s="8" t="s">
        <v>180</v>
      </c>
      <c r="I44" s="9" t="s">
        <v>204</v>
      </c>
      <c r="J44" s="6" t="s">
        <v>205</v>
      </c>
      <c r="K44" s="10">
        <v>110</v>
      </c>
      <c r="L44" s="11">
        <v>125</v>
      </c>
      <c r="M44" s="9">
        <v>0</v>
      </c>
      <c r="N44" s="10">
        <f>43+16+27</f>
        <v>86</v>
      </c>
      <c r="O44" s="6" t="s">
        <v>54</v>
      </c>
      <c r="P44" s="9" t="s">
        <v>206</v>
      </c>
      <c r="Q44" s="9" t="s">
        <v>207</v>
      </c>
      <c r="R44" s="7">
        <v>43190</v>
      </c>
      <c r="S44" s="7">
        <v>43190</v>
      </c>
      <c r="T44" s="12">
        <v>0.688</v>
      </c>
    </row>
    <row r="45" spans="1:20" s="5" customFormat="1" ht="18.75" customHeight="1">
      <c r="A45" s="6">
        <v>2018</v>
      </c>
      <c r="B45" s="7">
        <v>43101</v>
      </c>
      <c r="C45" s="7">
        <v>43190</v>
      </c>
      <c r="D45" s="8" t="s">
        <v>57</v>
      </c>
      <c r="E45" s="8" t="s">
        <v>94</v>
      </c>
      <c r="F45" s="9" t="s">
        <v>102</v>
      </c>
      <c r="G45" s="8" t="s">
        <v>138</v>
      </c>
      <c r="H45" s="8" t="s">
        <v>181</v>
      </c>
      <c r="I45" s="9" t="s">
        <v>204</v>
      </c>
      <c r="J45" s="6" t="s">
        <v>205</v>
      </c>
      <c r="K45" s="10">
        <v>5200</v>
      </c>
      <c r="L45" s="11">
        <v>5300</v>
      </c>
      <c r="M45" s="9">
        <v>0</v>
      </c>
      <c r="N45" s="10">
        <f>299+367+435</f>
        <v>1101</v>
      </c>
      <c r="O45" s="6" t="s">
        <v>54</v>
      </c>
      <c r="P45" s="9" t="s">
        <v>206</v>
      </c>
      <c r="Q45" s="9" t="s">
        <v>207</v>
      </c>
      <c r="R45" s="7">
        <v>43190</v>
      </c>
      <c r="S45" s="7">
        <v>43190</v>
      </c>
      <c r="T45" s="12">
        <v>0.20773584905660378</v>
      </c>
    </row>
    <row r="46" spans="1:20" s="5" customFormat="1" ht="18.75" customHeight="1">
      <c r="A46" s="6">
        <v>2018</v>
      </c>
      <c r="B46" s="7">
        <v>43101</v>
      </c>
      <c r="C46" s="7">
        <v>43190</v>
      </c>
      <c r="D46" s="8" t="s">
        <v>57</v>
      </c>
      <c r="E46" s="8" t="s">
        <v>95</v>
      </c>
      <c r="F46" s="9" t="s">
        <v>102</v>
      </c>
      <c r="G46" s="8" t="s">
        <v>139</v>
      </c>
      <c r="H46" s="8" t="s">
        <v>182</v>
      </c>
      <c r="I46" s="9" t="s">
        <v>204</v>
      </c>
      <c r="J46" s="6" t="s">
        <v>205</v>
      </c>
      <c r="K46" s="10">
        <v>18000</v>
      </c>
      <c r="L46" s="11">
        <v>19000</v>
      </c>
      <c r="M46" s="9">
        <v>0</v>
      </c>
      <c r="N46" s="10">
        <f>1690+1593+1554</f>
        <v>4837</v>
      </c>
      <c r="O46" s="6" t="s">
        <v>54</v>
      </c>
      <c r="P46" s="9" t="s">
        <v>206</v>
      </c>
      <c r="Q46" s="9" t="s">
        <v>207</v>
      </c>
      <c r="R46" s="7">
        <v>43190</v>
      </c>
      <c r="S46" s="7">
        <v>43190</v>
      </c>
      <c r="T46" s="12">
        <v>0.25457894736842107</v>
      </c>
    </row>
    <row r="47" spans="1:20" s="5" customFormat="1" ht="18.75" customHeight="1">
      <c r="A47" s="6">
        <v>2018</v>
      </c>
      <c r="B47" s="7">
        <v>43101</v>
      </c>
      <c r="C47" s="7">
        <v>43190</v>
      </c>
      <c r="D47" s="8" t="s">
        <v>57</v>
      </c>
      <c r="E47" s="8" t="s">
        <v>96</v>
      </c>
      <c r="F47" s="9" t="s">
        <v>102</v>
      </c>
      <c r="G47" s="8" t="s">
        <v>140</v>
      </c>
      <c r="H47" s="8" t="s">
        <v>183</v>
      </c>
      <c r="I47" s="9" t="s">
        <v>204</v>
      </c>
      <c r="J47" s="6" t="s">
        <v>205</v>
      </c>
      <c r="K47" s="10">
        <v>100</v>
      </c>
      <c r="L47" s="11">
        <v>100</v>
      </c>
      <c r="M47" s="9">
        <v>0</v>
      </c>
      <c r="N47" s="10">
        <f>6+6+22</f>
        <v>34</v>
      </c>
      <c r="O47" s="6" t="s">
        <v>54</v>
      </c>
      <c r="P47" s="9" t="s">
        <v>206</v>
      </c>
      <c r="Q47" s="9" t="s">
        <v>207</v>
      </c>
      <c r="R47" s="7">
        <v>43190</v>
      </c>
      <c r="S47" s="7">
        <v>43190</v>
      </c>
      <c r="T47" s="12">
        <v>0.34</v>
      </c>
    </row>
    <row r="48" spans="1:20" s="5" customFormat="1" ht="18.75" customHeight="1">
      <c r="A48" s="6">
        <v>2018</v>
      </c>
      <c r="B48" s="7">
        <v>43101</v>
      </c>
      <c r="C48" s="7">
        <v>43190</v>
      </c>
      <c r="D48" s="8" t="s">
        <v>57</v>
      </c>
      <c r="E48" s="8" t="s">
        <v>97</v>
      </c>
      <c r="F48" s="9" t="s">
        <v>102</v>
      </c>
      <c r="G48" s="8" t="s">
        <v>141</v>
      </c>
      <c r="H48" s="8" t="s">
        <v>184</v>
      </c>
      <c r="I48" s="9" t="s">
        <v>204</v>
      </c>
      <c r="J48" s="6" t="s">
        <v>205</v>
      </c>
      <c r="K48" s="10">
        <v>600</v>
      </c>
      <c r="L48" s="11">
        <v>700</v>
      </c>
      <c r="M48" s="9">
        <v>0</v>
      </c>
      <c r="N48" s="10">
        <f>57+45+48</f>
        <v>150</v>
      </c>
      <c r="O48" s="6" t="s">
        <v>54</v>
      </c>
      <c r="P48" s="9" t="s">
        <v>206</v>
      </c>
      <c r="Q48" s="9" t="s">
        <v>207</v>
      </c>
      <c r="R48" s="7">
        <v>43190</v>
      </c>
      <c r="S48" s="7">
        <v>43190</v>
      </c>
      <c r="T48" s="12">
        <v>0.21428571428571427</v>
      </c>
    </row>
    <row r="49" spans="1:20" s="5" customFormat="1" ht="18.75" customHeight="1">
      <c r="A49" s="6">
        <v>2018</v>
      </c>
      <c r="B49" s="7">
        <v>43101</v>
      </c>
      <c r="C49" s="7">
        <v>43190</v>
      </c>
      <c r="D49" s="8" t="s">
        <v>57</v>
      </c>
      <c r="E49" s="8" t="s">
        <v>98</v>
      </c>
      <c r="F49" s="9" t="s">
        <v>102</v>
      </c>
      <c r="G49" s="8" t="s">
        <v>142</v>
      </c>
      <c r="H49" s="8" t="s">
        <v>185</v>
      </c>
      <c r="I49" s="9" t="s">
        <v>204</v>
      </c>
      <c r="J49" s="6" t="s">
        <v>205</v>
      </c>
      <c r="K49" s="10">
        <v>160</v>
      </c>
      <c r="L49" s="11">
        <v>165</v>
      </c>
      <c r="M49" s="9">
        <v>0</v>
      </c>
      <c r="N49" s="10">
        <f>11+14+12</f>
        <v>37</v>
      </c>
      <c r="O49" s="6" t="s">
        <v>54</v>
      </c>
      <c r="P49" s="9" t="s">
        <v>206</v>
      </c>
      <c r="Q49" s="9" t="s">
        <v>207</v>
      </c>
      <c r="R49" s="7">
        <v>43190</v>
      </c>
      <c r="S49" s="7">
        <v>43190</v>
      </c>
      <c r="T49" s="12">
        <v>0.22424242424242424</v>
      </c>
    </row>
    <row r="50" spans="1:20" s="5" customFormat="1" ht="18.75" customHeight="1">
      <c r="A50" s="6">
        <v>2018</v>
      </c>
      <c r="B50" s="7">
        <v>43101</v>
      </c>
      <c r="C50" s="7">
        <v>43190</v>
      </c>
      <c r="D50" s="8" t="s">
        <v>57</v>
      </c>
      <c r="E50" s="8" t="s">
        <v>99</v>
      </c>
      <c r="F50" s="9" t="s">
        <v>102</v>
      </c>
      <c r="G50" s="8" t="s">
        <v>143</v>
      </c>
      <c r="H50" s="8" t="s">
        <v>186</v>
      </c>
      <c r="I50" s="9" t="s">
        <v>204</v>
      </c>
      <c r="J50" s="6" t="s">
        <v>205</v>
      </c>
      <c r="K50" s="10">
        <v>50</v>
      </c>
      <c r="L50" s="11">
        <v>60</v>
      </c>
      <c r="M50" s="9">
        <v>0</v>
      </c>
      <c r="N50" s="10">
        <f>4+3+2</f>
        <v>9</v>
      </c>
      <c r="O50" s="6" t="s">
        <v>54</v>
      </c>
      <c r="P50" s="9" t="s">
        <v>206</v>
      </c>
      <c r="Q50" s="9" t="s">
        <v>207</v>
      </c>
      <c r="R50" s="7">
        <v>43190</v>
      </c>
      <c r="S50" s="7">
        <v>43190</v>
      </c>
      <c r="T50" s="12">
        <v>0.15</v>
      </c>
    </row>
    <row r="51" spans="1:20" s="5" customFormat="1" ht="18.75" customHeight="1">
      <c r="A51" s="6">
        <v>2018</v>
      </c>
      <c r="B51" s="7">
        <v>43101</v>
      </c>
      <c r="C51" s="7">
        <v>43190</v>
      </c>
      <c r="D51" s="8" t="s">
        <v>57</v>
      </c>
      <c r="E51" s="8" t="s">
        <v>100</v>
      </c>
      <c r="F51" s="9" t="s">
        <v>102</v>
      </c>
      <c r="G51" s="8" t="s">
        <v>144</v>
      </c>
      <c r="H51" s="8" t="s">
        <v>187</v>
      </c>
      <c r="I51" s="9" t="s">
        <v>204</v>
      </c>
      <c r="J51" s="6" t="s">
        <v>205</v>
      </c>
      <c r="K51" s="10">
        <v>60</v>
      </c>
      <c r="L51" s="11">
        <v>100</v>
      </c>
      <c r="M51" s="9">
        <v>0</v>
      </c>
      <c r="N51" s="10">
        <f>2+0+4</f>
        <v>6</v>
      </c>
      <c r="O51" s="6" t="s">
        <v>54</v>
      </c>
      <c r="P51" s="9" t="s">
        <v>206</v>
      </c>
      <c r="Q51" s="9" t="s">
        <v>207</v>
      </c>
      <c r="R51" s="7">
        <v>43190</v>
      </c>
      <c r="S51" s="7">
        <v>43190</v>
      </c>
      <c r="T51" s="12">
        <v>0.06</v>
      </c>
    </row>
    <row r="52" spans="1:20" s="5" customFormat="1" ht="18.75" customHeight="1">
      <c r="A52" s="6">
        <v>2018</v>
      </c>
      <c r="B52" s="7">
        <v>43101</v>
      </c>
      <c r="C52" s="7">
        <v>43190</v>
      </c>
      <c r="D52" s="14" t="s">
        <v>1350</v>
      </c>
      <c r="E52" s="15" t="s">
        <v>208</v>
      </c>
      <c r="F52" s="13" t="s">
        <v>209</v>
      </c>
      <c r="G52" s="15" t="s">
        <v>210</v>
      </c>
      <c r="H52" s="15" t="s">
        <v>211</v>
      </c>
      <c r="I52" s="15" t="s">
        <v>212</v>
      </c>
      <c r="J52" s="16" t="s">
        <v>205</v>
      </c>
      <c r="K52" s="17">
        <v>9574</v>
      </c>
      <c r="L52" s="17">
        <v>200000</v>
      </c>
      <c r="M52" s="9">
        <v>0</v>
      </c>
      <c r="N52" s="17">
        <v>8807</v>
      </c>
      <c r="O52" s="18" t="s">
        <v>54</v>
      </c>
      <c r="P52" s="15" t="s">
        <v>213</v>
      </c>
      <c r="Q52" s="15" t="s">
        <v>214</v>
      </c>
      <c r="R52" s="7">
        <v>43190</v>
      </c>
      <c r="S52" s="7">
        <v>43190</v>
      </c>
      <c r="T52" s="15" t="s">
        <v>1333</v>
      </c>
    </row>
    <row r="53" spans="1:20" s="5" customFormat="1" ht="18.75" customHeight="1">
      <c r="A53" s="6">
        <v>2018</v>
      </c>
      <c r="B53" s="7">
        <v>43101</v>
      </c>
      <c r="C53" s="7">
        <v>43190</v>
      </c>
      <c r="D53" s="8" t="s">
        <v>215</v>
      </c>
      <c r="E53" s="15" t="s">
        <v>216</v>
      </c>
      <c r="F53" s="8" t="s">
        <v>101</v>
      </c>
      <c r="G53" s="15" t="s">
        <v>217</v>
      </c>
      <c r="H53" s="15" t="s">
        <v>218</v>
      </c>
      <c r="I53" s="15" t="s">
        <v>219</v>
      </c>
      <c r="J53" s="19" t="s">
        <v>205</v>
      </c>
      <c r="K53" s="15">
        <v>40</v>
      </c>
      <c r="L53" s="15">
        <v>40</v>
      </c>
      <c r="M53" s="9">
        <v>0</v>
      </c>
      <c r="N53" s="15">
        <v>18</v>
      </c>
      <c r="O53" s="16" t="s">
        <v>54</v>
      </c>
      <c r="P53" s="15" t="s">
        <v>220</v>
      </c>
      <c r="Q53" s="15" t="s">
        <v>653</v>
      </c>
      <c r="R53" s="7">
        <v>43190</v>
      </c>
      <c r="S53" s="7">
        <v>43190</v>
      </c>
      <c r="T53" s="15"/>
    </row>
    <row r="54" spans="1:20" s="5" customFormat="1" ht="18.75" customHeight="1">
      <c r="A54" s="6">
        <v>2018</v>
      </c>
      <c r="B54" s="7">
        <v>43101</v>
      </c>
      <c r="C54" s="7">
        <v>43190</v>
      </c>
      <c r="D54" s="8" t="s">
        <v>215</v>
      </c>
      <c r="E54" s="15" t="s">
        <v>221</v>
      </c>
      <c r="F54" s="8" t="s">
        <v>101</v>
      </c>
      <c r="G54" s="15" t="s">
        <v>222</v>
      </c>
      <c r="H54" s="15" t="s">
        <v>223</v>
      </c>
      <c r="I54" s="15" t="s">
        <v>224</v>
      </c>
      <c r="J54" s="19" t="s">
        <v>205</v>
      </c>
      <c r="K54" s="15">
        <v>12</v>
      </c>
      <c r="L54" s="15">
        <v>12</v>
      </c>
      <c r="M54" s="9">
        <v>0</v>
      </c>
      <c r="N54" s="15">
        <v>3</v>
      </c>
      <c r="O54" s="16" t="s">
        <v>54</v>
      </c>
      <c r="P54" s="15" t="s">
        <v>220</v>
      </c>
      <c r="Q54" s="15" t="s">
        <v>653</v>
      </c>
      <c r="R54" s="7">
        <v>43190</v>
      </c>
      <c r="S54" s="7">
        <v>43190</v>
      </c>
      <c r="T54" s="15"/>
    </row>
    <row r="55" spans="1:20" s="5" customFormat="1" ht="18.75" customHeight="1">
      <c r="A55" s="6">
        <v>2018</v>
      </c>
      <c r="B55" s="7">
        <v>43101</v>
      </c>
      <c r="C55" s="7">
        <v>43190</v>
      </c>
      <c r="D55" s="8" t="s">
        <v>215</v>
      </c>
      <c r="E55" s="15" t="s">
        <v>225</v>
      </c>
      <c r="F55" s="8" t="s">
        <v>101</v>
      </c>
      <c r="G55" s="15" t="s">
        <v>226</v>
      </c>
      <c r="H55" s="15" t="s">
        <v>227</v>
      </c>
      <c r="I55" s="15" t="s">
        <v>228</v>
      </c>
      <c r="J55" s="19" t="s">
        <v>205</v>
      </c>
      <c r="K55" s="15">
        <v>12</v>
      </c>
      <c r="L55" s="15">
        <v>12</v>
      </c>
      <c r="M55" s="9">
        <v>0</v>
      </c>
      <c r="N55" s="15">
        <v>3</v>
      </c>
      <c r="O55" s="16" t="s">
        <v>54</v>
      </c>
      <c r="P55" s="15" t="s">
        <v>220</v>
      </c>
      <c r="Q55" s="15" t="s">
        <v>653</v>
      </c>
      <c r="R55" s="7">
        <v>43190</v>
      </c>
      <c r="S55" s="7">
        <v>43190</v>
      </c>
      <c r="T55" s="15"/>
    </row>
    <row r="56" spans="1:20" s="5" customFormat="1" ht="18.75" customHeight="1">
      <c r="A56" s="6">
        <v>2018</v>
      </c>
      <c r="B56" s="7">
        <v>43101</v>
      </c>
      <c r="C56" s="7">
        <v>43190</v>
      </c>
      <c r="D56" s="8" t="s">
        <v>215</v>
      </c>
      <c r="E56" s="15" t="s">
        <v>229</v>
      </c>
      <c r="F56" s="8" t="s">
        <v>101</v>
      </c>
      <c r="G56" s="15" t="s">
        <v>230</v>
      </c>
      <c r="H56" s="15" t="s">
        <v>231</v>
      </c>
      <c r="I56" s="15" t="s">
        <v>232</v>
      </c>
      <c r="J56" s="19" t="s">
        <v>205</v>
      </c>
      <c r="K56" s="15">
        <v>10</v>
      </c>
      <c r="L56" s="15">
        <v>10</v>
      </c>
      <c r="M56" s="9">
        <v>0</v>
      </c>
      <c r="N56" s="15">
        <v>4</v>
      </c>
      <c r="O56" s="16" t="s">
        <v>54</v>
      </c>
      <c r="P56" s="15" t="s">
        <v>220</v>
      </c>
      <c r="Q56" s="15" t="s">
        <v>653</v>
      </c>
      <c r="R56" s="7">
        <v>43190</v>
      </c>
      <c r="S56" s="7">
        <v>43190</v>
      </c>
      <c r="T56" s="15"/>
    </row>
    <row r="57" spans="1:20" s="5" customFormat="1" ht="18.75" customHeight="1">
      <c r="A57" s="6">
        <v>2018</v>
      </c>
      <c r="B57" s="7">
        <v>43101</v>
      </c>
      <c r="C57" s="7">
        <v>43190</v>
      </c>
      <c r="D57" s="8" t="s">
        <v>215</v>
      </c>
      <c r="E57" s="15" t="s">
        <v>233</v>
      </c>
      <c r="F57" s="8" t="s">
        <v>101</v>
      </c>
      <c r="G57" s="15" t="s">
        <v>234</v>
      </c>
      <c r="H57" s="15" t="s">
        <v>235</v>
      </c>
      <c r="I57" s="15" t="s">
        <v>232</v>
      </c>
      <c r="J57" s="19" t="s">
        <v>205</v>
      </c>
      <c r="K57" s="15">
        <v>15</v>
      </c>
      <c r="L57" s="15">
        <v>15</v>
      </c>
      <c r="M57" s="9">
        <v>0</v>
      </c>
      <c r="N57" s="15">
        <v>3</v>
      </c>
      <c r="O57" s="16" t="s">
        <v>54</v>
      </c>
      <c r="P57" s="15" t="s">
        <v>220</v>
      </c>
      <c r="Q57" s="15" t="s">
        <v>653</v>
      </c>
      <c r="R57" s="7">
        <v>43190</v>
      </c>
      <c r="S57" s="7">
        <v>43190</v>
      </c>
      <c r="T57" s="15"/>
    </row>
    <row r="58" spans="1:20" s="5" customFormat="1" ht="18.75" customHeight="1">
      <c r="A58" s="6">
        <v>2018</v>
      </c>
      <c r="B58" s="7">
        <v>43101</v>
      </c>
      <c r="C58" s="7">
        <v>43190</v>
      </c>
      <c r="D58" s="8" t="s">
        <v>215</v>
      </c>
      <c r="E58" s="15" t="s">
        <v>236</v>
      </c>
      <c r="F58" s="8" t="s">
        <v>101</v>
      </c>
      <c r="G58" s="15" t="s">
        <v>237</v>
      </c>
      <c r="H58" s="15" t="s">
        <v>238</v>
      </c>
      <c r="I58" s="15" t="s">
        <v>239</v>
      </c>
      <c r="J58" s="19" t="s">
        <v>205</v>
      </c>
      <c r="K58" s="15">
        <v>20</v>
      </c>
      <c r="L58" s="15">
        <v>20</v>
      </c>
      <c r="M58" s="9">
        <v>0</v>
      </c>
      <c r="N58" s="15">
        <v>4</v>
      </c>
      <c r="O58" s="16" t="s">
        <v>54</v>
      </c>
      <c r="P58" s="15" t="s">
        <v>220</v>
      </c>
      <c r="Q58" s="15" t="s">
        <v>653</v>
      </c>
      <c r="R58" s="7">
        <v>43190</v>
      </c>
      <c r="S58" s="7">
        <v>43190</v>
      </c>
      <c r="T58" s="15"/>
    </row>
    <row r="59" spans="1:20" s="5" customFormat="1" ht="18.75" customHeight="1">
      <c r="A59" s="6">
        <v>2018</v>
      </c>
      <c r="B59" s="7">
        <v>43101</v>
      </c>
      <c r="C59" s="7">
        <v>43190</v>
      </c>
      <c r="D59" s="8" t="s">
        <v>215</v>
      </c>
      <c r="E59" s="15" t="s">
        <v>240</v>
      </c>
      <c r="F59" s="8" t="s">
        <v>101</v>
      </c>
      <c r="G59" s="15" t="s">
        <v>241</v>
      </c>
      <c r="H59" s="15" t="s">
        <v>242</v>
      </c>
      <c r="I59" s="15" t="s">
        <v>243</v>
      </c>
      <c r="J59" s="19" t="s">
        <v>205</v>
      </c>
      <c r="K59" s="15">
        <v>8</v>
      </c>
      <c r="L59" s="15">
        <v>8</v>
      </c>
      <c r="M59" s="9">
        <v>0</v>
      </c>
      <c r="N59" s="15">
        <v>3</v>
      </c>
      <c r="O59" s="16" t="s">
        <v>54</v>
      </c>
      <c r="P59" s="15" t="s">
        <v>220</v>
      </c>
      <c r="Q59" s="15" t="s">
        <v>653</v>
      </c>
      <c r="R59" s="7">
        <v>43190</v>
      </c>
      <c r="S59" s="7">
        <v>43190</v>
      </c>
      <c r="T59" s="15"/>
    </row>
    <row r="60" spans="1:20" s="5" customFormat="1" ht="18.75" customHeight="1">
      <c r="A60" s="6">
        <v>2018</v>
      </c>
      <c r="B60" s="7">
        <v>43101</v>
      </c>
      <c r="C60" s="7">
        <v>43190</v>
      </c>
      <c r="D60" s="8" t="s">
        <v>215</v>
      </c>
      <c r="E60" s="15" t="s">
        <v>244</v>
      </c>
      <c r="F60" s="8" t="s">
        <v>101</v>
      </c>
      <c r="G60" s="15" t="s">
        <v>245</v>
      </c>
      <c r="H60" s="15" t="s">
        <v>246</v>
      </c>
      <c r="I60" s="15" t="s">
        <v>247</v>
      </c>
      <c r="J60" s="19" t="s">
        <v>205</v>
      </c>
      <c r="K60" s="15">
        <v>12</v>
      </c>
      <c r="L60" s="15">
        <v>12</v>
      </c>
      <c r="M60" s="9">
        <v>0</v>
      </c>
      <c r="N60" s="15">
        <v>1</v>
      </c>
      <c r="O60" s="16" t="s">
        <v>54</v>
      </c>
      <c r="P60" s="15" t="s">
        <v>220</v>
      </c>
      <c r="Q60" s="15" t="s">
        <v>653</v>
      </c>
      <c r="R60" s="7">
        <v>43190</v>
      </c>
      <c r="S60" s="7">
        <v>43190</v>
      </c>
      <c r="T60" s="15"/>
    </row>
    <row r="61" spans="1:20" s="5" customFormat="1" ht="18.75" customHeight="1">
      <c r="A61" s="6">
        <v>2018</v>
      </c>
      <c r="B61" s="7">
        <v>43101</v>
      </c>
      <c r="C61" s="7">
        <v>43190</v>
      </c>
      <c r="D61" s="8" t="s">
        <v>215</v>
      </c>
      <c r="E61" s="15" t="s">
        <v>248</v>
      </c>
      <c r="F61" s="8" t="s">
        <v>101</v>
      </c>
      <c r="G61" s="15" t="s">
        <v>249</v>
      </c>
      <c r="H61" s="15" t="s">
        <v>250</v>
      </c>
      <c r="I61" s="15" t="s">
        <v>251</v>
      </c>
      <c r="J61" s="19" t="s">
        <v>205</v>
      </c>
      <c r="K61" s="15">
        <v>14</v>
      </c>
      <c r="L61" s="15">
        <v>14</v>
      </c>
      <c r="M61" s="9">
        <v>0</v>
      </c>
      <c r="N61" s="15">
        <v>4</v>
      </c>
      <c r="O61" s="16" t="s">
        <v>54</v>
      </c>
      <c r="P61" s="15" t="s">
        <v>220</v>
      </c>
      <c r="Q61" s="15" t="s">
        <v>653</v>
      </c>
      <c r="R61" s="7">
        <v>43190</v>
      </c>
      <c r="S61" s="7">
        <v>43190</v>
      </c>
      <c r="T61" s="15"/>
    </row>
    <row r="62" spans="1:20" s="5" customFormat="1" ht="18.75" customHeight="1">
      <c r="A62" s="6">
        <v>2018</v>
      </c>
      <c r="B62" s="7">
        <v>43101</v>
      </c>
      <c r="C62" s="7">
        <v>43190</v>
      </c>
      <c r="D62" s="8" t="s">
        <v>215</v>
      </c>
      <c r="E62" s="15" t="s">
        <v>252</v>
      </c>
      <c r="F62" s="8" t="s">
        <v>101</v>
      </c>
      <c r="G62" s="15" t="s">
        <v>253</v>
      </c>
      <c r="H62" s="15" t="s">
        <v>254</v>
      </c>
      <c r="I62" s="15" t="s">
        <v>255</v>
      </c>
      <c r="J62" s="19" t="s">
        <v>205</v>
      </c>
      <c r="K62" s="15">
        <v>5</v>
      </c>
      <c r="L62" s="15">
        <v>5</v>
      </c>
      <c r="M62" s="9">
        <v>0</v>
      </c>
      <c r="N62" s="15">
        <v>0</v>
      </c>
      <c r="O62" s="16" t="s">
        <v>54</v>
      </c>
      <c r="P62" s="15" t="s">
        <v>220</v>
      </c>
      <c r="Q62" s="15" t="s">
        <v>653</v>
      </c>
      <c r="R62" s="7">
        <v>43190</v>
      </c>
      <c r="S62" s="7">
        <v>43190</v>
      </c>
      <c r="T62" s="15"/>
    </row>
    <row r="63" spans="1:20" s="5" customFormat="1" ht="18.75" customHeight="1">
      <c r="A63" s="6">
        <v>2018</v>
      </c>
      <c r="B63" s="7">
        <v>43101</v>
      </c>
      <c r="C63" s="7">
        <v>43190</v>
      </c>
      <c r="D63" s="8" t="s">
        <v>215</v>
      </c>
      <c r="E63" s="15" t="s">
        <v>256</v>
      </c>
      <c r="F63" s="15" t="s">
        <v>101</v>
      </c>
      <c r="G63" s="15" t="s">
        <v>257</v>
      </c>
      <c r="H63" s="15" t="s">
        <v>258</v>
      </c>
      <c r="I63" s="15" t="s">
        <v>255</v>
      </c>
      <c r="J63" s="19" t="s">
        <v>205</v>
      </c>
      <c r="K63" s="15">
        <v>4</v>
      </c>
      <c r="L63" s="15">
        <v>4</v>
      </c>
      <c r="M63" s="9">
        <v>0</v>
      </c>
      <c r="N63" s="15">
        <v>0</v>
      </c>
      <c r="O63" s="16" t="s">
        <v>54</v>
      </c>
      <c r="P63" s="15" t="s">
        <v>220</v>
      </c>
      <c r="Q63" s="15" t="s">
        <v>653</v>
      </c>
      <c r="R63" s="7">
        <v>43190</v>
      </c>
      <c r="S63" s="7">
        <v>43190</v>
      </c>
      <c r="T63" s="15"/>
    </row>
    <row r="64" spans="1:20" s="5" customFormat="1" ht="18.75" customHeight="1">
      <c r="A64" s="6">
        <v>2018</v>
      </c>
      <c r="B64" s="7">
        <v>43101</v>
      </c>
      <c r="C64" s="7">
        <v>43190</v>
      </c>
      <c r="D64" s="8" t="s">
        <v>215</v>
      </c>
      <c r="E64" s="15" t="s">
        <v>259</v>
      </c>
      <c r="F64" s="8" t="s">
        <v>101</v>
      </c>
      <c r="G64" s="15" t="s">
        <v>260</v>
      </c>
      <c r="H64" s="15" t="s">
        <v>261</v>
      </c>
      <c r="I64" s="15" t="s">
        <v>262</v>
      </c>
      <c r="J64" s="16" t="s">
        <v>205</v>
      </c>
      <c r="K64" s="9">
        <v>1500</v>
      </c>
      <c r="L64" s="9">
        <v>1500</v>
      </c>
      <c r="M64" s="9">
        <v>0</v>
      </c>
      <c r="N64" s="9">
        <v>475</v>
      </c>
      <c r="O64" s="16" t="s">
        <v>54</v>
      </c>
      <c r="P64" s="15" t="s">
        <v>263</v>
      </c>
      <c r="Q64" s="15" t="s">
        <v>654</v>
      </c>
      <c r="R64" s="7">
        <v>43190</v>
      </c>
      <c r="S64" s="7">
        <v>43190</v>
      </c>
      <c r="T64" s="8"/>
    </row>
    <row r="65" spans="1:20" s="5" customFormat="1" ht="18.75" customHeight="1">
      <c r="A65" s="6">
        <v>2018</v>
      </c>
      <c r="B65" s="7">
        <v>43101</v>
      </c>
      <c r="C65" s="7">
        <v>43190</v>
      </c>
      <c r="D65" s="8" t="s">
        <v>215</v>
      </c>
      <c r="E65" s="15" t="s">
        <v>264</v>
      </c>
      <c r="F65" s="8" t="s">
        <v>101</v>
      </c>
      <c r="G65" s="15" t="s">
        <v>265</v>
      </c>
      <c r="H65" s="15" t="s">
        <v>266</v>
      </c>
      <c r="I65" s="15" t="s">
        <v>267</v>
      </c>
      <c r="J65" s="16" t="s">
        <v>205</v>
      </c>
      <c r="K65" s="9">
        <v>18</v>
      </c>
      <c r="L65" s="9">
        <v>18</v>
      </c>
      <c r="M65" s="9">
        <v>0</v>
      </c>
      <c r="N65" s="9">
        <v>5</v>
      </c>
      <c r="O65" s="16" t="s">
        <v>54</v>
      </c>
      <c r="P65" s="15" t="s">
        <v>263</v>
      </c>
      <c r="Q65" s="15" t="s">
        <v>654</v>
      </c>
      <c r="R65" s="7">
        <v>43190</v>
      </c>
      <c r="S65" s="7">
        <v>43190</v>
      </c>
      <c r="T65" s="8"/>
    </row>
    <row r="66" spans="1:20" s="5" customFormat="1" ht="18.75" customHeight="1">
      <c r="A66" s="6">
        <v>2018</v>
      </c>
      <c r="B66" s="7">
        <v>43101</v>
      </c>
      <c r="C66" s="7">
        <v>43190</v>
      </c>
      <c r="D66" s="8" t="s">
        <v>215</v>
      </c>
      <c r="E66" s="15" t="s">
        <v>268</v>
      </c>
      <c r="F66" s="8" t="s">
        <v>101</v>
      </c>
      <c r="G66" s="15" t="s">
        <v>269</v>
      </c>
      <c r="H66" s="15" t="s">
        <v>270</v>
      </c>
      <c r="I66" s="15" t="s">
        <v>271</v>
      </c>
      <c r="J66" s="16" t="s">
        <v>205</v>
      </c>
      <c r="K66" s="9">
        <v>525</v>
      </c>
      <c r="L66" s="9">
        <v>525</v>
      </c>
      <c r="M66" s="9">
        <v>0</v>
      </c>
      <c r="N66" s="9">
        <v>244</v>
      </c>
      <c r="O66" s="16" t="s">
        <v>54</v>
      </c>
      <c r="P66" s="15" t="s">
        <v>263</v>
      </c>
      <c r="Q66" s="15" t="s">
        <v>654</v>
      </c>
      <c r="R66" s="7">
        <v>43190</v>
      </c>
      <c r="S66" s="7">
        <v>43190</v>
      </c>
      <c r="T66" s="8"/>
    </row>
    <row r="67" spans="1:20" s="5" customFormat="1" ht="18.75" customHeight="1">
      <c r="A67" s="6">
        <v>2018</v>
      </c>
      <c r="B67" s="7">
        <v>43101</v>
      </c>
      <c r="C67" s="7">
        <v>43190</v>
      </c>
      <c r="D67" s="8" t="s">
        <v>215</v>
      </c>
      <c r="E67" s="15" t="s">
        <v>272</v>
      </c>
      <c r="F67" s="8" t="s">
        <v>101</v>
      </c>
      <c r="G67" s="15" t="s">
        <v>273</v>
      </c>
      <c r="H67" s="8" t="s">
        <v>274</v>
      </c>
      <c r="I67" s="15" t="s">
        <v>275</v>
      </c>
      <c r="J67" s="16" t="s">
        <v>205</v>
      </c>
      <c r="K67" s="9">
        <v>300</v>
      </c>
      <c r="L67" s="9">
        <v>300</v>
      </c>
      <c r="M67" s="9">
        <v>0</v>
      </c>
      <c r="N67" s="9">
        <v>162</v>
      </c>
      <c r="O67" s="16" t="s">
        <v>54</v>
      </c>
      <c r="P67" s="15" t="s">
        <v>263</v>
      </c>
      <c r="Q67" s="15" t="s">
        <v>654</v>
      </c>
      <c r="R67" s="7">
        <v>43190</v>
      </c>
      <c r="S67" s="7">
        <v>43190</v>
      </c>
      <c r="T67" s="8"/>
    </row>
    <row r="68" spans="1:20" s="5" customFormat="1" ht="18.75" customHeight="1">
      <c r="A68" s="6">
        <v>2018</v>
      </c>
      <c r="B68" s="7">
        <v>43101</v>
      </c>
      <c r="C68" s="7">
        <v>43190</v>
      </c>
      <c r="D68" s="8" t="s">
        <v>215</v>
      </c>
      <c r="E68" s="15" t="s">
        <v>276</v>
      </c>
      <c r="F68" s="8" t="s">
        <v>101</v>
      </c>
      <c r="G68" s="15" t="s">
        <v>277</v>
      </c>
      <c r="H68" s="8" t="s">
        <v>278</v>
      </c>
      <c r="I68" s="15" t="s">
        <v>279</v>
      </c>
      <c r="J68" s="16" t="s">
        <v>205</v>
      </c>
      <c r="K68" s="9">
        <v>188</v>
      </c>
      <c r="L68" s="9">
        <v>188</v>
      </c>
      <c r="M68" s="9">
        <v>0</v>
      </c>
      <c r="N68" s="9">
        <v>32</v>
      </c>
      <c r="O68" s="16" t="s">
        <v>54</v>
      </c>
      <c r="P68" s="15" t="s">
        <v>263</v>
      </c>
      <c r="Q68" s="15" t="s">
        <v>654</v>
      </c>
      <c r="R68" s="7">
        <v>43190</v>
      </c>
      <c r="S68" s="7">
        <v>43190</v>
      </c>
      <c r="T68" s="8"/>
    </row>
    <row r="69" spans="1:20" s="5" customFormat="1" ht="18.75" customHeight="1">
      <c r="A69" s="6">
        <v>2018</v>
      </c>
      <c r="B69" s="7">
        <v>43101</v>
      </c>
      <c r="C69" s="7">
        <v>43190</v>
      </c>
      <c r="D69" s="8" t="s">
        <v>215</v>
      </c>
      <c r="E69" s="15" t="s">
        <v>280</v>
      </c>
      <c r="F69" s="8" t="s">
        <v>101</v>
      </c>
      <c r="G69" s="15" t="s">
        <v>281</v>
      </c>
      <c r="H69" s="8" t="s">
        <v>282</v>
      </c>
      <c r="I69" s="15" t="s">
        <v>271</v>
      </c>
      <c r="J69" s="16" t="s">
        <v>205</v>
      </c>
      <c r="K69" s="9">
        <v>375</v>
      </c>
      <c r="L69" s="9">
        <v>375</v>
      </c>
      <c r="M69" s="9">
        <v>0</v>
      </c>
      <c r="N69" s="9">
        <v>149</v>
      </c>
      <c r="O69" s="16" t="s">
        <v>54</v>
      </c>
      <c r="P69" s="15" t="s">
        <v>263</v>
      </c>
      <c r="Q69" s="15" t="s">
        <v>654</v>
      </c>
      <c r="R69" s="7">
        <v>43190</v>
      </c>
      <c r="S69" s="7">
        <v>43190</v>
      </c>
      <c r="T69" s="8"/>
    </row>
    <row r="70" spans="1:20" s="5" customFormat="1" ht="18.75" customHeight="1">
      <c r="A70" s="6">
        <v>2018</v>
      </c>
      <c r="B70" s="7">
        <v>43101</v>
      </c>
      <c r="C70" s="7">
        <v>43190</v>
      </c>
      <c r="D70" s="8" t="s">
        <v>215</v>
      </c>
      <c r="E70" s="15" t="s">
        <v>283</v>
      </c>
      <c r="F70" s="8" t="s">
        <v>101</v>
      </c>
      <c r="G70" s="15" t="s">
        <v>284</v>
      </c>
      <c r="H70" s="8" t="s">
        <v>285</v>
      </c>
      <c r="I70" s="15" t="s">
        <v>286</v>
      </c>
      <c r="J70" s="16" t="s">
        <v>205</v>
      </c>
      <c r="K70" s="9">
        <v>3</v>
      </c>
      <c r="L70" s="9">
        <v>3</v>
      </c>
      <c r="M70" s="9">
        <v>0</v>
      </c>
      <c r="N70" s="9">
        <v>0</v>
      </c>
      <c r="O70" s="16" t="s">
        <v>54</v>
      </c>
      <c r="P70" s="15" t="s">
        <v>263</v>
      </c>
      <c r="Q70" s="15" t="s">
        <v>654</v>
      </c>
      <c r="R70" s="7">
        <v>43190</v>
      </c>
      <c r="S70" s="7">
        <v>43190</v>
      </c>
      <c r="T70" s="8"/>
    </row>
    <row r="71" spans="1:20" s="5" customFormat="1" ht="18.75" customHeight="1">
      <c r="A71" s="6">
        <v>2018</v>
      </c>
      <c r="B71" s="7">
        <v>43101</v>
      </c>
      <c r="C71" s="7">
        <v>43190</v>
      </c>
      <c r="D71" s="8" t="s">
        <v>215</v>
      </c>
      <c r="E71" s="15" t="s">
        <v>287</v>
      </c>
      <c r="F71" s="8" t="s">
        <v>101</v>
      </c>
      <c r="G71" s="15" t="s">
        <v>288</v>
      </c>
      <c r="H71" s="8" t="s">
        <v>289</v>
      </c>
      <c r="I71" s="15" t="s">
        <v>290</v>
      </c>
      <c r="J71" s="16" t="s">
        <v>205</v>
      </c>
      <c r="K71" s="9">
        <v>15</v>
      </c>
      <c r="L71" s="9">
        <v>15</v>
      </c>
      <c r="M71" s="9">
        <v>0</v>
      </c>
      <c r="N71" s="9">
        <v>32</v>
      </c>
      <c r="O71" s="16" t="s">
        <v>54</v>
      </c>
      <c r="P71" s="15" t="s">
        <v>263</v>
      </c>
      <c r="Q71" s="15" t="s">
        <v>654</v>
      </c>
      <c r="R71" s="7">
        <v>43190</v>
      </c>
      <c r="S71" s="7">
        <v>43190</v>
      </c>
      <c r="T71" s="8"/>
    </row>
    <row r="72" spans="1:20" s="5" customFormat="1" ht="18.75" customHeight="1">
      <c r="A72" s="6">
        <v>2018</v>
      </c>
      <c r="B72" s="7">
        <v>43101</v>
      </c>
      <c r="C72" s="7">
        <v>43190</v>
      </c>
      <c r="D72" s="8" t="s">
        <v>215</v>
      </c>
      <c r="E72" s="8" t="s">
        <v>291</v>
      </c>
      <c r="F72" s="8" t="s">
        <v>101</v>
      </c>
      <c r="G72" s="8" t="s">
        <v>292</v>
      </c>
      <c r="H72" s="8" t="s">
        <v>293</v>
      </c>
      <c r="I72" s="8" t="s">
        <v>294</v>
      </c>
      <c r="J72" s="16" t="s">
        <v>205</v>
      </c>
      <c r="K72" s="9">
        <v>13750</v>
      </c>
      <c r="L72" s="9">
        <v>13750</v>
      </c>
      <c r="M72" s="9">
        <v>0</v>
      </c>
      <c r="N72" s="9">
        <v>3501</v>
      </c>
      <c r="O72" s="16" t="s">
        <v>54</v>
      </c>
      <c r="P72" s="8" t="s">
        <v>295</v>
      </c>
      <c r="Q72" s="8" t="s">
        <v>655</v>
      </c>
      <c r="R72" s="7">
        <v>43190</v>
      </c>
      <c r="S72" s="7">
        <v>43190</v>
      </c>
      <c r="T72" s="8"/>
    </row>
    <row r="73" spans="1:20" s="5" customFormat="1" ht="18.75" customHeight="1">
      <c r="A73" s="6">
        <v>2018</v>
      </c>
      <c r="B73" s="7">
        <v>43101</v>
      </c>
      <c r="C73" s="7">
        <v>43190</v>
      </c>
      <c r="D73" s="8" t="s">
        <v>215</v>
      </c>
      <c r="E73" s="8" t="s">
        <v>296</v>
      </c>
      <c r="F73" s="8" t="s">
        <v>101</v>
      </c>
      <c r="G73" s="8" t="s">
        <v>297</v>
      </c>
      <c r="H73" s="8" t="s">
        <v>298</v>
      </c>
      <c r="I73" s="8" t="s">
        <v>299</v>
      </c>
      <c r="J73" s="16" t="s">
        <v>205</v>
      </c>
      <c r="K73" s="9">
        <v>2750</v>
      </c>
      <c r="L73" s="9">
        <v>2750</v>
      </c>
      <c r="M73" s="9">
        <v>0</v>
      </c>
      <c r="N73" s="9">
        <v>3501</v>
      </c>
      <c r="O73" s="16" t="s">
        <v>54</v>
      </c>
      <c r="P73" s="8" t="s">
        <v>295</v>
      </c>
      <c r="Q73" s="8" t="s">
        <v>655</v>
      </c>
      <c r="R73" s="7">
        <v>43190</v>
      </c>
      <c r="S73" s="7">
        <v>43190</v>
      </c>
      <c r="T73" s="8"/>
    </row>
    <row r="74" spans="1:20" s="5" customFormat="1" ht="18.75" customHeight="1">
      <c r="A74" s="6">
        <v>2018</v>
      </c>
      <c r="B74" s="7">
        <v>43101</v>
      </c>
      <c r="C74" s="7">
        <v>43190</v>
      </c>
      <c r="D74" s="8" t="s">
        <v>215</v>
      </c>
      <c r="E74" s="8" t="s">
        <v>300</v>
      </c>
      <c r="F74" s="8" t="s">
        <v>101</v>
      </c>
      <c r="G74" s="8" t="s">
        <v>301</v>
      </c>
      <c r="H74" s="8" t="s">
        <v>302</v>
      </c>
      <c r="I74" s="8" t="s">
        <v>294</v>
      </c>
      <c r="J74" s="16" t="s">
        <v>205</v>
      </c>
      <c r="K74" s="9">
        <v>340</v>
      </c>
      <c r="L74" s="9">
        <v>340</v>
      </c>
      <c r="M74" s="9">
        <v>0</v>
      </c>
      <c r="N74" s="9">
        <v>125</v>
      </c>
      <c r="O74" s="16" t="s">
        <v>54</v>
      </c>
      <c r="P74" s="8" t="s">
        <v>295</v>
      </c>
      <c r="Q74" s="8" t="s">
        <v>655</v>
      </c>
      <c r="R74" s="7">
        <v>43190</v>
      </c>
      <c r="S74" s="7">
        <v>43190</v>
      </c>
      <c r="T74" s="8"/>
    </row>
    <row r="75" spans="1:20" s="5" customFormat="1" ht="18.75" customHeight="1">
      <c r="A75" s="6">
        <v>2018</v>
      </c>
      <c r="B75" s="7">
        <v>43101</v>
      </c>
      <c r="C75" s="7">
        <v>43190</v>
      </c>
      <c r="D75" s="8" t="s">
        <v>215</v>
      </c>
      <c r="E75" s="8" t="s">
        <v>303</v>
      </c>
      <c r="F75" s="8" t="s">
        <v>101</v>
      </c>
      <c r="G75" s="8" t="s">
        <v>304</v>
      </c>
      <c r="H75" s="8" t="s">
        <v>305</v>
      </c>
      <c r="I75" s="8" t="s">
        <v>299</v>
      </c>
      <c r="J75" s="16" t="s">
        <v>205</v>
      </c>
      <c r="K75" s="9">
        <v>68</v>
      </c>
      <c r="L75" s="9">
        <v>68</v>
      </c>
      <c r="M75" s="9">
        <v>0</v>
      </c>
      <c r="N75" s="9">
        <v>125</v>
      </c>
      <c r="O75" s="16" t="s">
        <v>54</v>
      </c>
      <c r="P75" s="8" t="s">
        <v>295</v>
      </c>
      <c r="Q75" s="8" t="s">
        <v>655</v>
      </c>
      <c r="R75" s="7">
        <v>43190</v>
      </c>
      <c r="S75" s="7">
        <v>43190</v>
      </c>
      <c r="T75" s="8"/>
    </row>
    <row r="76" spans="1:20" s="5" customFormat="1" ht="18.75" customHeight="1">
      <c r="A76" s="6">
        <v>2018</v>
      </c>
      <c r="B76" s="7">
        <v>43101</v>
      </c>
      <c r="C76" s="7">
        <v>43190</v>
      </c>
      <c r="D76" s="8" t="s">
        <v>215</v>
      </c>
      <c r="E76" s="8" t="s">
        <v>306</v>
      </c>
      <c r="F76" s="8" t="s">
        <v>101</v>
      </c>
      <c r="G76" s="8" t="s">
        <v>307</v>
      </c>
      <c r="H76" s="8" t="s">
        <v>302</v>
      </c>
      <c r="I76" s="8" t="s">
        <v>294</v>
      </c>
      <c r="J76" s="16" t="s">
        <v>205</v>
      </c>
      <c r="K76" s="9">
        <v>3500</v>
      </c>
      <c r="L76" s="9">
        <v>3500</v>
      </c>
      <c r="M76" s="9">
        <v>0</v>
      </c>
      <c r="N76" s="9">
        <v>1804</v>
      </c>
      <c r="O76" s="16" t="s">
        <v>54</v>
      </c>
      <c r="P76" s="8" t="s">
        <v>295</v>
      </c>
      <c r="Q76" s="8" t="s">
        <v>655</v>
      </c>
      <c r="R76" s="7">
        <v>43190</v>
      </c>
      <c r="S76" s="7">
        <v>43190</v>
      </c>
      <c r="T76" s="8"/>
    </row>
    <row r="77" spans="1:20" s="5" customFormat="1" ht="18.75" customHeight="1">
      <c r="A77" s="6">
        <v>2018</v>
      </c>
      <c r="B77" s="7">
        <v>43101</v>
      </c>
      <c r="C77" s="7">
        <v>43190</v>
      </c>
      <c r="D77" s="8" t="s">
        <v>215</v>
      </c>
      <c r="E77" s="8" t="s">
        <v>308</v>
      </c>
      <c r="F77" s="8" t="s">
        <v>101</v>
      </c>
      <c r="G77" s="8" t="s">
        <v>309</v>
      </c>
      <c r="H77" s="8" t="s">
        <v>310</v>
      </c>
      <c r="I77" s="8" t="s">
        <v>299</v>
      </c>
      <c r="J77" s="16" t="s">
        <v>205</v>
      </c>
      <c r="K77" s="9">
        <v>700</v>
      </c>
      <c r="L77" s="9">
        <v>700</v>
      </c>
      <c r="M77" s="9">
        <v>0</v>
      </c>
      <c r="N77" s="9">
        <v>1804</v>
      </c>
      <c r="O77" s="16" t="s">
        <v>54</v>
      </c>
      <c r="P77" s="8" t="s">
        <v>295</v>
      </c>
      <c r="Q77" s="8" t="s">
        <v>655</v>
      </c>
      <c r="R77" s="7">
        <v>43190</v>
      </c>
      <c r="S77" s="7">
        <v>43190</v>
      </c>
      <c r="T77" s="8"/>
    </row>
    <row r="78" spans="1:20" s="5" customFormat="1" ht="18.75" customHeight="1">
      <c r="A78" s="6">
        <v>2018</v>
      </c>
      <c r="B78" s="7">
        <v>43101</v>
      </c>
      <c r="C78" s="7">
        <v>43190</v>
      </c>
      <c r="D78" s="8" t="s">
        <v>215</v>
      </c>
      <c r="E78" s="8" t="s">
        <v>311</v>
      </c>
      <c r="F78" s="8" t="s">
        <v>101</v>
      </c>
      <c r="G78" s="8" t="s">
        <v>312</v>
      </c>
      <c r="H78" s="8" t="s">
        <v>313</v>
      </c>
      <c r="I78" s="8" t="s">
        <v>294</v>
      </c>
      <c r="J78" s="16" t="s">
        <v>205</v>
      </c>
      <c r="K78" s="9">
        <v>1680</v>
      </c>
      <c r="L78" s="9">
        <v>1680</v>
      </c>
      <c r="M78" s="9">
        <v>0</v>
      </c>
      <c r="N78" s="9">
        <v>480</v>
      </c>
      <c r="O78" s="16" t="s">
        <v>54</v>
      </c>
      <c r="P78" s="8" t="s">
        <v>295</v>
      </c>
      <c r="Q78" s="8" t="s">
        <v>655</v>
      </c>
      <c r="R78" s="7">
        <v>43190</v>
      </c>
      <c r="S78" s="7">
        <v>43190</v>
      </c>
      <c r="T78" s="8"/>
    </row>
    <row r="79" spans="1:20" s="5" customFormat="1" ht="18.75" customHeight="1">
      <c r="A79" s="6">
        <v>2018</v>
      </c>
      <c r="B79" s="7">
        <v>43101</v>
      </c>
      <c r="C79" s="7">
        <v>43190</v>
      </c>
      <c r="D79" s="8" t="s">
        <v>215</v>
      </c>
      <c r="E79" s="8" t="s">
        <v>314</v>
      </c>
      <c r="F79" s="8" t="s">
        <v>101</v>
      </c>
      <c r="G79" s="8" t="s">
        <v>315</v>
      </c>
      <c r="H79" s="8" t="s">
        <v>316</v>
      </c>
      <c r="I79" s="8" t="s">
        <v>299</v>
      </c>
      <c r="J79" s="16" t="s">
        <v>205</v>
      </c>
      <c r="K79" s="9">
        <v>336</v>
      </c>
      <c r="L79" s="9">
        <v>336</v>
      </c>
      <c r="M79" s="9">
        <v>0</v>
      </c>
      <c r="N79" s="9">
        <v>480</v>
      </c>
      <c r="O79" s="16" t="s">
        <v>54</v>
      </c>
      <c r="P79" s="8" t="s">
        <v>295</v>
      </c>
      <c r="Q79" s="8" t="s">
        <v>655</v>
      </c>
      <c r="R79" s="7">
        <v>43190</v>
      </c>
      <c r="S79" s="7">
        <v>43190</v>
      </c>
      <c r="T79" s="8"/>
    </row>
    <row r="80" spans="1:20" s="5" customFormat="1" ht="18.75" customHeight="1">
      <c r="A80" s="6">
        <v>2018</v>
      </c>
      <c r="B80" s="7">
        <v>43101</v>
      </c>
      <c r="C80" s="7">
        <v>43190</v>
      </c>
      <c r="D80" s="8" t="s">
        <v>215</v>
      </c>
      <c r="E80" s="8" t="s">
        <v>317</v>
      </c>
      <c r="F80" s="8" t="s">
        <v>101</v>
      </c>
      <c r="G80" s="8" t="s">
        <v>318</v>
      </c>
      <c r="H80" s="8" t="s">
        <v>319</v>
      </c>
      <c r="I80" s="8" t="s">
        <v>294</v>
      </c>
      <c r="J80" s="16" t="s">
        <v>205</v>
      </c>
      <c r="K80" s="9">
        <v>13760</v>
      </c>
      <c r="L80" s="9">
        <v>13760</v>
      </c>
      <c r="M80" s="9">
        <v>0</v>
      </c>
      <c r="N80" s="9">
        <v>3129</v>
      </c>
      <c r="O80" s="16" t="s">
        <v>54</v>
      </c>
      <c r="P80" s="8" t="s">
        <v>295</v>
      </c>
      <c r="Q80" s="8" t="s">
        <v>655</v>
      </c>
      <c r="R80" s="7">
        <v>43190</v>
      </c>
      <c r="S80" s="7">
        <v>43190</v>
      </c>
      <c r="T80" s="8"/>
    </row>
    <row r="81" spans="1:20" s="5" customFormat="1" ht="18.75" customHeight="1">
      <c r="A81" s="6">
        <v>2018</v>
      </c>
      <c r="B81" s="7">
        <v>43101</v>
      </c>
      <c r="C81" s="7">
        <v>43190</v>
      </c>
      <c r="D81" s="8" t="s">
        <v>215</v>
      </c>
      <c r="E81" s="8" t="s">
        <v>320</v>
      </c>
      <c r="F81" s="8" t="s">
        <v>101</v>
      </c>
      <c r="G81" s="8" t="s">
        <v>321</v>
      </c>
      <c r="H81" s="8" t="s">
        <v>322</v>
      </c>
      <c r="I81" s="8" t="s">
        <v>294</v>
      </c>
      <c r="J81" s="16" t="s">
        <v>205</v>
      </c>
      <c r="K81" s="9">
        <v>2500</v>
      </c>
      <c r="L81" s="9">
        <v>2500</v>
      </c>
      <c r="M81" s="9">
        <v>0</v>
      </c>
      <c r="N81" s="9">
        <v>454</v>
      </c>
      <c r="O81" s="16" t="s">
        <v>54</v>
      </c>
      <c r="P81" s="8" t="s">
        <v>295</v>
      </c>
      <c r="Q81" s="8" t="s">
        <v>655</v>
      </c>
      <c r="R81" s="7">
        <v>43190</v>
      </c>
      <c r="S81" s="7">
        <v>43190</v>
      </c>
      <c r="T81" s="8"/>
    </row>
    <row r="82" spans="1:20" s="5" customFormat="1" ht="18.75" customHeight="1">
      <c r="A82" s="6">
        <v>2018</v>
      </c>
      <c r="B82" s="7">
        <v>43101</v>
      </c>
      <c r="C82" s="7">
        <v>43190</v>
      </c>
      <c r="D82" s="8" t="s">
        <v>215</v>
      </c>
      <c r="E82" s="15" t="s">
        <v>323</v>
      </c>
      <c r="F82" s="8" t="s">
        <v>101</v>
      </c>
      <c r="G82" s="15" t="s">
        <v>324</v>
      </c>
      <c r="H82" s="15" t="s">
        <v>325</v>
      </c>
      <c r="I82" s="8" t="s">
        <v>299</v>
      </c>
      <c r="J82" s="16" t="s">
        <v>205</v>
      </c>
      <c r="K82" s="9">
        <v>300</v>
      </c>
      <c r="L82" s="9">
        <v>300</v>
      </c>
      <c r="M82" s="9">
        <v>0</v>
      </c>
      <c r="N82" s="9">
        <v>289</v>
      </c>
      <c r="O82" s="16" t="s">
        <v>54</v>
      </c>
      <c r="P82" s="8" t="s">
        <v>295</v>
      </c>
      <c r="Q82" s="8" t="s">
        <v>655</v>
      </c>
      <c r="R82" s="7">
        <v>43190</v>
      </c>
      <c r="S82" s="7">
        <v>43190</v>
      </c>
      <c r="T82" s="8"/>
    </row>
    <row r="83" spans="1:20" s="5" customFormat="1" ht="18.75" customHeight="1">
      <c r="A83" s="6">
        <v>2018</v>
      </c>
      <c r="B83" s="7">
        <v>43101</v>
      </c>
      <c r="C83" s="7">
        <v>43190</v>
      </c>
      <c r="D83" s="8" t="s">
        <v>215</v>
      </c>
      <c r="E83" s="15" t="s">
        <v>326</v>
      </c>
      <c r="F83" s="8" t="s">
        <v>101</v>
      </c>
      <c r="G83" s="15" t="s">
        <v>327</v>
      </c>
      <c r="H83" s="15" t="s">
        <v>325</v>
      </c>
      <c r="I83" s="8" t="s">
        <v>294</v>
      </c>
      <c r="J83" s="16" t="s">
        <v>205</v>
      </c>
      <c r="K83" s="9">
        <v>1000</v>
      </c>
      <c r="L83" s="9">
        <v>1000</v>
      </c>
      <c r="M83" s="9">
        <v>0</v>
      </c>
      <c r="N83" s="9">
        <v>0</v>
      </c>
      <c r="O83" s="16" t="s">
        <v>54</v>
      </c>
      <c r="P83" s="8" t="s">
        <v>295</v>
      </c>
      <c r="Q83" s="8" t="s">
        <v>655</v>
      </c>
      <c r="R83" s="7">
        <v>43190</v>
      </c>
      <c r="S83" s="7">
        <v>43190</v>
      </c>
      <c r="T83" s="8"/>
    </row>
    <row r="84" spans="1:20" s="5" customFormat="1" ht="18.75" customHeight="1">
      <c r="A84" s="6">
        <v>2018</v>
      </c>
      <c r="B84" s="7">
        <v>43101</v>
      </c>
      <c r="C84" s="7">
        <v>43190</v>
      </c>
      <c r="D84" s="8" t="s">
        <v>215</v>
      </c>
      <c r="E84" s="15" t="s">
        <v>328</v>
      </c>
      <c r="F84" s="8" t="s">
        <v>101</v>
      </c>
      <c r="G84" s="15" t="s">
        <v>327</v>
      </c>
      <c r="H84" s="15" t="s">
        <v>325</v>
      </c>
      <c r="I84" s="8" t="s">
        <v>294</v>
      </c>
      <c r="J84" s="16" t="s">
        <v>205</v>
      </c>
      <c r="K84" s="9">
        <v>20</v>
      </c>
      <c r="L84" s="9">
        <v>20</v>
      </c>
      <c r="M84" s="9">
        <v>0</v>
      </c>
      <c r="N84" s="9">
        <v>0</v>
      </c>
      <c r="O84" s="16" t="s">
        <v>54</v>
      </c>
      <c r="P84" s="8" t="s">
        <v>295</v>
      </c>
      <c r="Q84" s="8" t="s">
        <v>655</v>
      </c>
      <c r="R84" s="7">
        <v>43190</v>
      </c>
      <c r="S84" s="7">
        <v>43190</v>
      </c>
      <c r="T84" s="8"/>
    </row>
    <row r="85" spans="1:20" s="5" customFormat="1" ht="18.75" customHeight="1">
      <c r="A85" s="6">
        <v>2018</v>
      </c>
      <c r="B85" s="7">
        <v>43101</v>
      </c>
      <c r="C85" s="7">
        <v>43190</v>
      </c>
      <c r="D85" s="8" t="s">
        <v>215</v>
      </c>
      <c r="E85" s="8" t="s">
        <v>329</v>
      </c>
      <c r="F85" s="8" t="s">
        <v>101</v>
      </c>
      <c r="G85" s="8" t="s">
        <v>330</v>
      </c>
      <c r="H85" s="8" t="s">
        <v>331</v>
      </c>
      <c r="I85" s="8" t="s">
        <v>299</v>
      </c>
      <c r="J85" s="16" t="s">
        <v>205</v>
      </c>
      <c r="K85" s="9">
        <v>540</v>
      </c>
      <c r="L85" s="9">
        <v>540</v>
      </c>
      <c r="M85" s="9">
        <v>0</v>
      </c>
      <c r="N85" s="9">
        <v>191</v>
      </c>
      <c r="O85" s="16" t="s">
        <v>54</v>
      </c>
      <c r="P85" s="8" t="s">
        <v>295</v>
      </c>
      <c r="Q85" s="8" t="s">
        <v>655</v>
      </c>
      <c r="R85" s="7">
        <v>43190</v>
      </c>
      <c r="S85" s="7">
        <v>43190</v>
      </c>
      <c r="T85" s="8"/>
    </row>
    <row r="86" spans="1:20" s="5" customFormat="1" ht="18.75" customHeight="1">
      <c r="A86" s="6">
        <v>2018</v>
      </c>
      <c r="B86" s="7">
        <v>43101</v>
      </c>
      <c r="C86" s="7">
        <v>43190</v>
      </c>
      <c r="D86" s="8" t="s">
        <v>215</v>
      </c>
      <c r="E86" s="8" t="s">
        <v>332</v>
      </c>
      <c r="F86" s="8" t="s">
        <v>101</v>
      </c>
      <c r="G86" s="8" t="s">
        <v>333</v>
      </c>
      <c r="H86" s="8" t="s">
        <v>334</v>
      </c>
      <c r="I86" s="8" t="s">
        <v>335</v>
      </c>
      <c r="J86" s="16" t="s">
        <v>205</v>
      </c>
      <c r="K86" s="9">
        <v>720</v>
      </c>
      <c r="L86" s="9">
        <v>720</v>
      </c>
      <c r="M86" s="9">
        <v>0</v>
      </c>
      <c r="N86" s="9">
        <v>192</v>
      </c>
      <c r="O86" s="16" t="s">
        <v>54</v>
      </c>
      <c r="P86" s="8" t="s">
        <v>295</v>
      </c>
      <c r="Q86" s="8" t="s">
        <v>655</v>
      </c>
      <c r="R86" s="7">
        <v>43190</v>
      </c>
      <c r="S86" s="7">
        <v>43190</v>
      </c>
      <c r="T86" s="8"/>
    </row>
    <row r="87" spans="1:20" s="5" customFormat="1" ht="18.75" customHeight="1">
      <c r="A87" s="6">
        <v>2018</v>
      </c>
      <c r="B87" s="7">
        <v>43101</v>
      </c>
      <c r="C87" s="7">
        <v>43190</v>
      </c>
      <c r="D87" s="8" t="s">
        <v>215</v>
      </c>
      <c r="E87" s="15" t="s">
        <v>336</v>
      </c>
      <c r="F87" s="8" t="s">
        <v>101</v>
      </c>
      <c r="G87" s="15" t="s">
        <v>337</v>
      </c>
      <c r="H87" s="8" t="s">
        <v>338</v>
      </c>
      <c r="I87" s="15" t="s">
        <v>339</v>
      </c>
      <c r="J87" s="16" t="s">
        <v>205</v>
      </c>
      <c r="K87" s="9">
        <v>900</v>
      </c>
      <c r="L87" s="9">
        <v>900</v>
      </c>
      <c r="M87" s="9">
        <v>0</v>
      </c>
      <c r="N87" s="9">
        <v>515</v>
      </c>
      <c r="O87" s="16" t="s">
        <v>54</v>
      </c>
      <c r="P87" s="8" t="s">
        <v>295</v>
      </c>
      <c r="Q87" s="8" t="s">
        <v>655</v>
      </c>
      <c r="R87" s="7">
        <v>43190</v>
      </c>
      <c r="S87" s="7">
        <v>43190</v>
      </c>
      <c r="T87" s="8"/>
    </row>
    <row r="88" spans="1:20" s="5" customFormat="1" ht="18.75" customHeight="1">
      <c r="A88" s="6">
        <v>2018</v>
      </c>
      <c r="B88" s="7">
        <v>43101</v>
      </c>
      <c r="C88" s="7">
        <v>43190</v>
      </c>
      <c r="D88" s="8" t="s">
        <v>215</v>
      </c>
      <c r="E88" s="8" t="s">
        <v>340</v>
      </c>
      <c r="F88" s="8" t="s">
        <v>101</v>
      </c>
      <c r="G88" s="8" t="s">
        <v>341</v>
      </c>
      <c r="H88" s="8" t="s">
        <v>338</v>
      </c>
      <c r="I88" s="8" t="s">
        <v>299</v>
      </c>
      <c r="J88" s="16" t="s">
        <v>205</v>
      </c>
      <c r="K88" s="9">
        <v>630</v>
      </c>
      <c r="L88" s="9">
        <v>630</v>
      </c>
      <c r="M88" s="9">
        <v>0</v>
      </c>
      <c r="N88" s="9">
        <v>117</v>
      </c>
      <c r="O88" s="16" t="s">
        <v>54</v>
      </c>
      <c r="P88" s="8" t="s">
        <v>295</v>
      </c>
      <c r="Q88" s="8" t="s">
        <v>655</v>
      </c>
      <c r="R88" s="7">
        <v>43190</v>
      </c>
      <c r="S88" s="7">
        <v>43190</v>
      </c>
      <c r="T88" s="8"/>
    </row>
    <row r="89" spans="1:20" s="5" customFormat="1" ht="18.75" customHeight="1">
      <c r="A89" s="6">
        <v>2018</v>
      </c>
      <c r="B89" s="7">
        <v>43101</v>
      </c>
      <c r="C89" s="7">
        <v>43190</v>
      </c>
      <c r="D89" s="8" t="s">
        <v>215</v>
      </c>
      <c r="E89" s="8" t="s">
        <v>342</v>
      </c>
      <c r="F89" s="8" t="s">
        <v>101</v>
      </c>
      <c r="G89" s="8" t="s">
        <v>343</v>
      </c>
      <c r="H89" s="8" t="s">
        <v>331</v>
      </c>
      <c r="I89" s="8" t="s">
        <v>344</v>
      </c>
      <c r="J89" s="16" t="s">
        <v>205</v>
      </c>
      <c r="K89" s="9">
        <v>450</v>
      </c>
      <c r="L89" s="9">
        <v>450</v>
      </c>
      <c r="M89" s="9">
        <v>0</v>
      </c>
      <c r="N89" s="9">
        <v>33</v>
      </c>
      <c r="O89" s="16" t="s">
        <v>54</v>
      </c>
      <c r="P89" s="8" t="s">
        <v>295</v>
      </c>
      <c r="Q89" s="8" t="s">
        <v>655</v>
      </c>
      <c r="R89" s="7">
        <v>43190</v>
      </c>
      <c r="S89" s="7">
        <v>43190</v>
      </c>
      <c r="T89" s="8"/>
    </row>
    <row r="90" spans="1:20" s="5" customFormat="1" ht="18.75" customHeight="1">
      <c r="A90" s="6">
        <v>2018</v>
      </c>
      <c r="B90" s="7">
        <v>43101</v>
      </c>
      <c r="C90" s="7">
        <v>43190</v>
      </c>
      <c r="D90" s="8" t="s">
        <v>215</v>
      </c>
      <c r="E90" s="15" t="s">
        <v>345</v>
      </c>
      <c r="F90" s="8" t="s">
        <v>101</v>
      </c>
      <c r="G90" s="8" t="s">
        <v>346</v>
      </c>
      <c r="H90" s="8" t="s">
        <v>331</v>
      </c>
      <c r="I90" s="8" t="s">
        <v>299</v>
      </c>
      <c r="J90" s="16" t="s">
        <v>205</v>
      </c>
      <c r="K90" s="9">
        <v>468</v>
      </c>
      <c r="L90" s="9">
        <v>468</v>
      </c>
      <c r="M90" s="9">
        <v>0</v>
      </c>
      <c r="N90" s="9">
        <v>30</v>
      </c>
      <c r="O90" s="16" t="s">
        <v>54</v>
      </c>
      <c r="P90" s="8" t="s">
        <v>295</v>
      </c>
      <c r="Q90" s="8" t="s">
        <v>655</v>
      </c>
      <c r="R90" s="7">
        <v>43190</v>
      </c>
      <c r="S90" s="7">
        <v>43190</v>
      </c>
      <c r="T90" s="8"/>
    </row>
    <row r="91" spans="1:20" s="5" customFormat="1" ht="18.75" customHeight="1">
      <c r="A91" s="6">
        <v>2018</v>
      </c>
      <c r="B91" s="7">
        <v>43101</v>
      </c>
      <c r="C91" s="7">
        <v>43190</v>
      </c>
      <c r="D91" s="8" t="s">
        <v>215</v>
      </c>
      <c r="E91" s="15" t="s">
        <v>347</v>
      </c>
      <c r="F91" s="8" t="s">
        <v>101</v>
      </c>
      <c r="G91" s="15" t="s">
        <v>348</v>
      </c>
      <c r="H91" s="15" t="s">
        <v>349</v>
      </c>
      <c r="I91" s="15" t="s">
        <v>350</v>
      </c>
      <c r="J91" s="16" t="s">
        <v>205</v>
      </c>
      <c r="K91" s="9">
        <v>450</v>
      </c>
      <c r="L91" s="9">
        <v>450</v>
      </c>
      <c r="M91" s="9">
        <v>0</v>
      </c>
      <c r="N91" s="9">
        <v>51</v>
      </c>
      <c r="O91" s="16" t="s">
        <v>54</v>
      </c>
      <c r="P91" s="8" t="s">
        <v>295</v>
      </c>
      <c r="Q91" s="8" t="s">
        <v>655</v>
      </c>
      <c r="R91" s="7">
        <v>43190</v>
      </c>
      <c r="S91" s="7">
        <v>43190</v>
      </c>
      <c r="T91" s="8"/>
    </row>
    <row r="92" spans="1:20" s="5" customFormat="1" ht="18.75" customHeight="1">
      <c r="A92" s="6">
        <v>2018</v>
      </c>
      <c r="B92" s="7">
        <v>43101</v>
      </c>
      <c r="C92" s="7">
        <v>43190</v>
      </c>
      <c r="D92" s="8" t="s">
        <v>215</v>
      </c>
      <c r="E92" s="15" t="s">
        <v>351</v>
      </c>
      <c r="F92" s="8" t="s">
        <v>101</v>
      </c>
      <c r="G92" s="15" t="s">
        <v>352</v>
      </c>
      <c r="H92" s="8" t="s">
        <v>331</v>
      </c>
      <c r="I92" s="8" t="s">
        <v>299</v>
      </c>
      <c r="J92" s="16" t="s">
        <v>205</v>
      </c>
      <c r="K92" s="9">
        <v>225</v>
      </c>
      <c r="L92" s="9">
        <v>225</v>
      </c>
      <c r="M92" s="9">
        <v>0</v>
      </c>
      <c r="N92" s="9">
        <v>12</v>
      </c>
      <c r="O92" s="16" t="s">
        <v>54</v>
      </c>
      <c r="P92" s="8" t="s">
        <v>295</v>
      </c>
      <c r="Q92" s="8" t="s">
        <v>655</v>
      </c>
      <c r="R92" s="7">
        <v>43190</v>
      </c>
      <c r="S92" s="7">
        <v>43190</v>
      </c>
      <c r="T92" s="8"/>
    </row>
    <row r="93" spans="1:20" s="5" customFormat="1" ht="18.75" customHeight="1">
      <c r="A93" s="6">
        <v>2018</v>
      </c>
      <c r="B93" s="7">
        <v>43101</v>
      </c>
      <c r="C93" s="7">
        <v>43190</v>
      </c>
      <c r="D93" s="8" t="s">
        <v>215</v>
      </c>
      <c r="E93" s="15" t="s">
        <v>353</v>
      </c>
      <c r="F93" s="8" t="s">
        <v>101</v>
      </c>
      <c r="G93" s="15" t="s">
        <v>354</v>
      </c>
      <c r="H93" s="15" t="s">
        <v>355</v>
      </c>
      <c r="I93" s="15" t="s">
        <v>262</v>
      </c>
      <c r="J93" s="16" t="s">
        <v>205</v>
      </c>
      <c r="K93" s="9">
        <v>180</v>
      </c>
      <c r="L93" s="9">
        <v>180</v>
      </c>
      <c r="M93" s="9">
        <v>0</v>
      </c>
      <c r="N93" s="9">
        <v>22</v>
      </c>
      <c r="O93" s="16" t="s">
        <v>54</v>
      </c>
      <c r="P93" s="8" t="s">
        <v>295</v>
      </c>
      <c r="Q93" s="8" t="s">
        <v>655</v>
      </c>
      <c r="R93" s="7">
        <v>43190</v>
      </c>
      <c r="S93" s="7">
        <v>43190</v>
      </c>
      <c r="T93" s="8"/>
    </row>
    <row r="94" spans="1:20" s="5" customFormat="1" ht="18.75" customHeight="1">
      <c r="A94" s="6">
        <v>2018</v>
      </c>
      <c r="B94" s="7">
        <v>43101</v>
      </c>
      <c r="C94" s="7">
        <v>43190</v>
      </c>
      <c r="D94" s="8" t="s">
        <v>215</v>
      </c>
      <c r="E94" s="15" t="s">
        <v>356</v>
      </c>
      <c r="F94" s="8" t="s">
        <v>101</v>
      </c>
      <c r="G94" s="15" t="s">
        <v>357</v>
      </c>
      <c r="H94" s="8" t="s">
        <v>331</v>
      </c>
      <c r="I94" s="8" t="s">
        <v>299</v>
      </c>
      <c r="J94" s="16" t="s">
        <v>205</v>
      </c>
      <c r="K94" s="9">
        <v>9000</v>
      </c>
      <c r="L94" s="9">
        <v>9000</v>
      </c>
      <c r="M94" s="9">
        <v>0</v>
      </c>
      <c r="N94" s="9">
        <v>163</v>
      </c>
      <c r="O94" s="16" t="s">
        <v>54</v>
      </c>
      <c r="P94" s="8" t="s">
        <v>295</v>
      </c>
      <c r="Q94" s="8" t="s">
        <v>655</v>
      </c>
      <c r="R94" s="7">
        <v>43190</v>
      </c>
      <c r="S94" s="7">
        <v>43190</v>
      </c>
      <c r="T94" s="8"/>
    </row>
    <row r="95" spans="1:20" s="5" customFormat="1" ht="18.75" customHeight="1">
      <c r="A95" s="6">
        <v>2018</v>
      </c>
      <c r="B95" s="7">
        <v>43101</v>
      </c>
      <c r="C95" s="7">
        <v>43190</v>
      </c>
      <c r="D95" s="8" t="s">
        <v>215</v>
      </c>
      <c r="E95" s="15" t="s">
        <v>358</v>
      </c>
      <c r="F95" s="8" t="s">
        <v>101</v>
      </c>
      <c r="G95" s="15" t="s">
        <v>359</v>
      </c>
      <c r="H95" s="15" t="s">
        <v>355</v>
      </c>
      <c r="I95" s="15" t="s">
        <v>262</v>
      </c>
      <c r="J95" s="16" t="s">
        <v>205</v>
      </c>
      <c r="K95" s="9">
        <v>180</v>
      </c>
      <c r="L95" s="9">
        <v>180</v>
      </c>
      <c r="M95" s="9">
        <v>0</v>
      </c>
      <c r="N95" s="9">
        <v>8</v>
      </c>
      <c r="O95" s="16" t="s">
        <v>54</v>
      </c>
      <c r="P95" s="8" t="s">
        <v>295</v>
      </c>
      <c r="Q95" s="8" t="s">
        <v>655</v>
      </c>
      <c r="R95" s="7">
        <v>43190</v>
      </c>
      <c r="S95" s="7">
        <v>43190</v>
      </c>
      <c r="T95" s="8"/>
    </row>
    <row r="96" spans="1:20" s="5" customFormat="1" ht="18.75" customHeight="1">
      <c r="A96" s="6">
        <v>2018</v>
      </c>
      <c r="B96" s="7">
        <v>43101</v>
      </c>
      <c r="C96" s="7">
        <v>43190</v>
      </c>
      <c r="D96" s="8" t="s">
        <v>215</v>
      </c>
      <c r="E96" s="15" t="s">
        <v>360</v>
      </c>
      <c r="F96" s="8" t="s">
        <v>101</v>
      </c>
      <c r="G96" s="15" t="s">
        <v>361</v>
      </c>
      <c r="H96" s="8" t="s">
        <v>331</v>
      </c>
      <c r="I96" s="8" t="s">
        <v>299</v>
      </c>
      <c r="J96" s="16" t="s">
        <v>205</v>
      </c>
      <c r="K96" s="9">
        <v>9000</v>
      </c>
      <c r="L96" s="9">
        <v>9000</v>
      </c>
      <c r="M96" s="9">
        <v>0</v>
      </c>
      <c r="N96" s="9">
        <v>64</v>
      </c>
      <c r="O96" s="16" t="s">
        <v>54</v>
      </c>
      <c r="P96" s="8" t="s">
        <v>295</v>
      </c>
      <c r="Q96" s="8" t="s">
        <v>655</v>
      </c>
      <c r="R96" s="7">
        <v>43190</v>
      </c>
      <c r="S96" s="7">
        <v>43190</v>
      </c>
      <c r="T96" s="8"/>
    </row>
    <row r="97" spans="1:20" s="5" customFormat="1" ht="18.75" customHeight="1">
      <c r="A97" s="6">
        <v>2018</v>
      </c>
      <c r="B97" s="7">
        <v>43101</v>
      </c>
      <c r="C97" s="7">
        <v>43190</v>
      </c>
      <c r="D97" s="8" t="s">
        <v>215</v>
      </c>
      <c r="E97" s="15" t="s">
        <v>362</v>
      </c>
      <c r="F97" s="8" t="s">
        <v>101</v>
      </c>
      <c r="G97" s="15" t="s">
        <v>363</v>
      </c>
      <c r="H97" s="15" t="s">
        <v>355</v>
      </c>
      <c r="I97" s="15" t="s">
        <v>262</v>
      </c>
      <c r="J97" s="16" t="s">
        <v>205</v>
      </c>
      <c r="K97" s="9">
        <v>180</v>
      </c>
      <c r="L97" s="9">
        <v>180</v>
      </c>
      <c r="M97" s="9">
        <v>0</v>
      </c>
      <c r="N97" s="9">
        <v>35</v>
      </c>
      <c r="O97" s="16" t="s">
        <v>54</v>
      </c>
      <c r="P97" s="8" t="s">
        <v>295</v>
      </c>
      <c r="Q97" s="8" t="s">
        <v>655</v>
      </c>
      <c r="R97" s="7">
        <v>43190</v>
      </c>
      <c r="S97" s="7">
        <v>43190</v>
      </c>
      <c r="T97" s="8"/>
    </row>
    <row r="98" spans="1:20" s="5" customFormat="1" ht="18.75" customHeight="1">
      <c r="A98" s="6">
        <v>2018</v>
      </c>
      <c r="B98" s="7">
        <v>43101</v>
      </c>
      <c r="C98" s="7">
        <v>43190</v>
      </c>
      <c r="D98" s="8" t="s">
        <v>215</v>
      </c>
      <c r="E98" s="15" t="s">
        <v>364</v>
      </c>
      <c r="F98" s="8" t="s">
        <v>101</v>
      </c>
      <c r="G98" s="15" t="s">
        <v>365</v>
      </c>
      <c r="H98" s="8" t="s">
        <v>331</v>
      </c>
      <c r="I98" s="8" t="s">
        <v>299</v>
      </c>
      <c r="J98" s="16" t="s">
        <v>205</v>
      </c>
      <c r="K98" s="9">
        <v>13500</v>
      </c>
      <c r="L98" s="9">
        <v>13500</v>
      </c>
      <c r="M98" s="9">
        <v>0</v>
      </c>
      <c r="N98" s="9">
        <v>2801</v>
      </c>
      <c r="O98" s="16" t="s">
        <v>54</v>
      </c>
      <c r="P98" s="8" t="s">
        <v>295</v>
      </c>
      <c r="Q98" s="8" t="s">
        <v>655</v>
      </c>
      <c r="R98" s="7">
        <v>43190</v>
      </c>
      <c r="S98" s="7">
        <v>43190</v>
      </c>
      <c r="T98" s="8"/>
    </row>
    <row r="99" spans="1:20" s="5" customFormat="1" ht="18.75" customHeight="1">
      <c r="A99" s="6">
        <v>2018</v>
      </c>
      <c r="B99" s="7">
        <v>43101</v>
      </c>
      <c r="C99" s="7">
        <v>43190</v>
      </c>
      <c r="D99" s="8" t="s">
        <v>215</v>
      </c>
      <c r="E99" s="8" t="s">
        <v>366</v>
      </c>
      <c r="F99" s="8" t="s">
        <v>101</v>
      </c>
      <c r="G99" s="8" t="s">
        <v>367</v>
      </c>
      <c r="H99" s="8" t="s">
        <v>368</v>
      </c>
      <c r="I99" s="8" t="s">
        <v>369</v>
      </c>
      <c r="J99" s="16" t="s">
        <v>205</v>
      </c>
      <c r="K99" s="9">
        <v>40</v>
      </c>
      <c r="L99" s="9">
        <v>40</v>
      </c>
      <c r="M99" s="9">
        <v>0</v>
      </c>
      <c r="N99" s="9">
        <v>27</v>
      </c>
      <c r="O99" s="16" t="s">
        <v>54</v>
      </c>
      <c r="P99" s="8" t="s">
        <v>370</v>
      </c>
      <c r="Q99" s="8" t="s">
        <v>656</v>
      </c>
      <c r="R99" s="7">
        <v>43190</v>
      </c>
      <c r="S99" s="7">
        <v>43190</v>
      </c>
      <c r="T99" s="8"/>
    </row>
    <row r="100" spans="1:20" s="5" customFormat="1" ht="18.75" customHeight="1">
      <c r="A100" s="6">
        <v>2018</v>
      </c>
      <c r="B100" s="7">
        <v>43101</v>
      </c>
      <c r="C100" s="7">
        <v>43190</v>
      </c>
      <c r="D100" s="8" t="s">
        <v>215</v>
      </c>
      <c r="E100" s="8" t="s">
        <v>371</v>
      </c>
      <c r="F100" s="8" t="s">
        <v>101</v>
      </c>
      <c r="G100" s="8" t="s">
        <v>372</v>
      </c>
      <c r="H100" s="8" t="s">
        <v>373</v>
      </c>
      <c r="I100" s="8" t="s">
        <v>374</v>
      </c>
      <c r="J100" s="16" t="s">
        <v>205</v>
      </c>
      <c r="K100" s="9">
        <v>80</v>
      </c>
      <c r="L100" s="9">
        <v>80</v>
      </c>
      <c r="M100" s="9">
        <v>0</v>
      </c>
      <c r="N100" s="9">
        <v>30</v>
      </c>
      <c r="O100" s="16" t="s">
        <v>54</v>
      </c>
      <c r="P100" s="8" t="s">
        <v>370</v>
      </c>
      <c r="Q100" s="8" t="s">
        <v>656</v>
      </c>
      <c r="R100" s="7">
        <v>43190</v>
      </c>
      <c r="S100" s="7">
        <v>43190</v>
      </c>
      <c r="T100" s="8"/>
    </row>
    <row r="101" spans="1:20" s="5" customFormat="1" ht="18.75" customHeight="1">
      <c r="A101" s="6">
        <v>2018</v>
      </c>
      <c r="B101" s="7">
        <v>43101</v>
      </c>
      <c r="C101" s="7">
        <v>43190</v>
      </c>
      <c r="D101" s="8" t="s">
        <v>215</v>
      </c>
      <c r="E101" s="8" t="s">
        <v>375</v>
      </c>
      <c r="F101" s="8" t="s">
        <v>101</v>
      </c>
      <c r="G101" s="8" t="s">
        <v>376</v>
      </c>
      <c r="H101" s="8" t="s">
        <v>377</v>
      </c>
      <c r="I101" s="8" t="s">
        <v>294</v>
      </c>
      <c r="J101" s="16" t="s">
        <v>205</v>
      </c>
      <c r="K101" s="9">
        <v>4900</v>
      </c>
      <c r="L101" s="9">
        <v>4900</v>
      </c>
      <c r="M101" s="9">
        <v>0</v>
      </c>
      <c r="N101" s="9">
        <v>533</v>
      </c>
      <c r="O101" s="16" t="s">
        <v>54</v>
      </c>
      <c r="P101" s="8" t="s">
        <v>370</v>
      </c>
      <c r="Q101" s="8" t="s">
        <v>656</v>
      </c>
      <c r="R101" s="7">
        <v>43190</v>
      </c>
      <c r="S101" s="7">
        <v>43190</v>
      </c>
      <c r="T101" s="8"/>
    </row>
    <row r="102" spans="1:20" s="5" customFormat="1" ht="18.75" customHeight="1">
      <c r="A102" s="6">
        <v>2018</v>
      </c>
      <c r="B102" s="7">
        <v>43101</v>
      </c>
      <c r="C102" s="7">
        <v>43190</v>
      </c>
      <c r="D102" s="8" t="s">
        <v>215</v>
      </c>
      <c r="E102" s="8" t="s">
        <v>378</v>
      </c>
      <c r="F102" s="8" t="s">
        <v>101</v>
      </c>
      <c r="G102" s="8" t="s">
        <v>379</v>
      </c>
      <c r="H102" s="8" t="s">
        <v>373</v>
      </c>
      <c r="I102" s="8" t="s">
        <v>374</v>
      </c>
      <c r="J102" s="16" t="s">
        <v>205</v>
      </c>
      <c r="K102" s="9">
        <v>80</v>
      </c>
      <c r="L102" s="9">
        <v>80</v>
      </c>
      <c r="M102" s="9">
        <v>0</v>
      </c>
      <c r="N102" s="9">
        <v>35</v>
      </c>
      <c r="O102" s="16" t="s">
        <v>54</v>
      </c>
      <c r="P102" s="8" t="s">
        <v>370</v>
      </c>
      <c r="Q102" s="8" t="s">
        <v>656</v>
      </c>
      <c r="R102" s="7">
        <v>43190</v>
      </c>
      <c r="S102" s="7">
        <v>43190</v>
      </c>
      <c r="T102" s="8"/>
    </row>
    <row r="103" spans="1:20" s="5" customFormat="1" ht="18.75" customHeight="1">
      <c r="A103" s="6">
        <v>2018</v>
      </c>
      <c r="B103" s="7">
        <v>43101</v>
      </c>
      <c r="C103" s="7">
        <v>43190</v>
      </c>
      <c r="D103" s="8" t="s">
        <v>215</v>
      </c>
      <c r="E103" s="8" t="s">
        <v>380</v>
      </c>
      <c r="F103" s="8" t="s">
        <v>101</v>
      </c>
      <c r="G103" s="8" t="s">
        <v>381</v>
      </c>
      <c r="H103" s="8" t="s">
        <v>382</v>
      </c>
      <c r="I103" s="8" t="s">
        <v>294</v>
      </c>
      <c r="J103" s="16" t="s">
        <v>205</v>
      </c>
      <c r="K103" s="9">
        <v>4735</v>
      </c>
      <c r="L103" s="9">
        <v>4735</v>
      </c>
      <c r="M103" s="9">
        <v>0</v>
      </c>
      <c r="N103" s="9">
        <v>492</v>
      </c>
      <c r="O103" s="16" t="s">
        <v>54</v>
      </c>
      <c r="P103" s="8" t="s">
        <v>370</v>
      </c>
      <c r="Q103" s="8" t="s">
        <v>656</v>
      </c>
      <c r="R103" s="7">
        <v>43190</v>
      </c>
      <c r="S103" s="7">
        <v>43190</v>
      </c>
      <c r="T103" s="8"/>
    </row>
    <row r="104" spans="1:20" s="5" customFormat="1" ht="18.75" customHeight="1">
      <c r="A104" s="6">
        <v>2018</v>
      </c>
      <c r="B104" s="7">
        <v>43101</v>
      </c>
      <c r="C104" s="7">
        <v>43190</v>
      </c>
      <c r="D104" s="8" t="s">
        <v>215</v>
      </c>
      <c r="E104" s="8" t="s">
        <v>383</v>
      </c>
      <c r="F104" s="8" t="s">
        <v>101</v>
      </c>
      <c r="G104" s="8" t="s">
        <v>384</v>
      </c>
      <c r="H104" s="8" t="s">
        <v>385</v>
      </c>
      <c r="I104" s="8" t="s">
        <v>386</v>
      </c>
      <c r="J104" s="16" t="s">
        <v>205</v>
      </c>
      <c r="K104" s="9">
        <v>100</v>
      </c>
      <c r="L104" s="9">
        <v>100</v>
      </c>
      <c r="M104" s="9">
        <v>0</v>
      </c>
      <c r="N104" s="9">
        <v>13</v>
      </c>
      <c r="O104" s="16" t="s">
        <v>54</v>
      </c>
      <c r="P104" s="8" t="s">
        <v>370</v>
      </c>
      <c r="Q104" s="8" t="s">
        <v>656</v>
      </c>
      <c r="R104" s="7">
        <v>43190</v>
      </c>
      <c r="S104" s="7">
        <v>43190</v>
      </c>
      <c r="T104" s="8"/>
    </row>
    <row r="105" spans="1:20" s="5" customFormat="1" ht="18.75" customHeight="1">
      <c r="A105" s="6">
        <v>2018</v>
      </c>
      <c r="B105" s="7">
        <v>43101</v>
      </c>
      <c r="C105" s="7">
        <v>43190</v>
      </c>
      <c r="D105" s="8" t="s">
        <v>215</v>
      </c>
      <c r="E105" s="8" t="s">
        <v>387</v>
      </c>
      <c r="F105" s="8" t="s">
        <v>101</v>
      </c>
      <c r="G105" s="8" t="s">
        <v>388</v>
      </c>
      <c r="H105" s="8" t="s">
        <v>389</v>
      </c>
      <c r="I105" s="8" t="s">
        <v>390</v>
      </c>
      <c r="J105" s="16" t="s">
        <v>205</v>
      </c>
      <c r="K105" s="9">
        <v>65000</v>
      </c>
      <c r="L105" s="9">
        <v>65000</v>
      </c>
      <c r="M105" s="9">
        <v>0</v>
      </c>
      <c r="N105" s="9">
        <v>6200</v>
      </c>
      <c r="O105" s="16" t="s">
        <v>54</v>
      </c>
      <c r="P105" s="8" t="s">
        <v>370</v>
      </c>
      <c r="Q105" s="8" t="s">
        <v>656</v>
      </c>
      <c r="R105" s="7">
        <v>43190</v>
      </c>
      <c r="S105" s="7">
        <v>43190</v>
      </c>
      <c r="T105" s="8"/>
    </row>
    <row r="106" spans="1:20" s="5" customFormat="1" ht="18.75" customHeight="1">
      <c r="A106" s="6">
        <v>2018</v>
      </c>
      <c r="B106" s="7">
        <v>43101</v>
      </c>
      <c r="C106" s="7">
        <v>43190</v>
      </c>
      <c r="D106" s="8" t="s">
        <v>215</v>
      </c>
      <c r="E106" s="8" t="s">
        <v>391</v>
      </c>
      <c r="F106" s="8" t="s">
        <v>101</v>
      </c>
      <c r="G106" s="8" t="s">
        <v>392</v>
      </c>
      <c r="H106" s="8" t="s">
        <v>393</v>
      </c>
      <c r="I106" s="8" t="s">
        <v>374</v>
      </c>
      <c r="J106" s="16" t="s">
        <v>205</v>
      </c>
      <c r="K106" s="9">
        <v>8</v>
      </c>
      <c r="L106" s="9">
        <v>8</v>
      </c>
      <c r="M106" s="9">
        <v>0</v>
      </c>
      <c r="N106" s="9">
        <v>3</v>
      </c>
      <c r="O106" s="16" t="s">
        <v>54</v>
      </c>
      <c r="P106" s="8" t="s">
        <v>370</v>
      </c>
      <c r="Q106" s="8" t="s">
        <v>656</v>
      </c>
      <c r="R106" s="7">
        <v>43190</v>
      </c>
      <c r="S106" s="7">
        <v>43190</v>
      </c>
      <c r="T106" s="8"/>
    </row>
    <row r="107" spans="1:20" s="5" customFormat="1" ht="18.75" customHeight="1">
      <c r="A107" s="6">
        <v>2018</v>
      </c>
      <c r="B107" s="7">
        <v>43101</v>
      </c>
      <c r="C107" s="7">
        <v>43190</v>
      </c>
      <c r="D107" s="8" t="s">
        <v>215</v>
      </c>
      <c r="E107" s="8" t="s">
        <v>394</v>
      </c>
      <c r="F107" s="8" t="s">
        <v>101</v>
      </c>
      <c r="G107" s="8" t="s">
        <v>395</v>
      </c>
      <c r="H107" s="8" t="s">
        <v>396</v>
      </c>
      <c r="I107" s="8" t="s">
        <v>374</v>
      </c>
      <c r="J107" s="16" t="s">
        <v>205</v>
      </c>
      <c r="K107" s="9">
        <v>32</v>
      </c>
      <c r="L107" s="9">
        <v>32</v>
      </c>
      <c r="M107" s="9">
        <v>0</v>
      </c>
      <c r="N107" s="9">
        <v>4</v>
      </c>
      <c r="O107" s="16" t="s">
        <v>54</v>
      </c>
      <c r="P107" s="8" t="s">
        <v>370</v>
      </c>
      <c r="Q107" s="8" t="s">
        <v>656</v>
      </c>
      <c r="R107" s="7">
        <v>43190</v>
      </c>
      <c r="S107" s="7">
        <v>43190</v>
      </c>
      <c r="T107" s="8"/>
    </row>
    <row r="108" spans="1:20" s="5" customFormat="1" ht="18.75" customHeight="1">
      <c r="A108" s="6">
        <v>2018</v>
      </c>
      <c r="B108" s="7">
        <v>43101</v>
      </c>
      <c r="C108" s="7">
        <v>43190</v>
      </c>
      <c r="D108" s="8" t="s">
        <v>215</v>
      </c>
      <c r="E108" s="8" t="s">
        <v>397</v>
      </c>
      <c r="F108" s="8" t="s">
        <v>101</v>
      </c>
      <c r="G108" s="8" t="s">
        <v>398</v>
      </c>
      <c r="H108" s="8" t="s">
        <v>399</v>
      </c>
      <c r="I108" s="8" t="s">
        <v>369</v>
      </c>
      <c r="J108" s="16" t="s">
        <v>205</v>
      </c>
      <c r="K108" s="9">
        <v>2</v>
      </c>
      <c r="L108" s="9">
        <v>2</v>
      </c>
      <c r="M108" s="9">
        <v>0</v>
      </c>
      <c r="N108" s="9">
        <v>0</v>
      </c>
      <c r="O108" s="16" t="s">
        <v>54</v>
      </c>
      <c r="P108" s="8" t="s">
        <v>370</v>
      </c>
      <c r="Q108" s="8" t="s">
        <v>656</v>
      </c>
      <c r="R108" s="7">
        <v>43190</v>
      </c>
      <c r="S108" s="7">
        <v>43190</v>
      </c>
      <c r="T108" s="8"/>
    </row>
    <row r="109" spans="1:20" s="5" customFormat="1" ht="18.75" customHeight="1">
      <c r="A109" s="6">
        <v>2018</v>
      </c>
      <c r="B109" s="7">
        <v>43101</v>
      </c>
      <c r="C109" s="7">
        <v>43190</v>
      </c>
      <c r="D109" s="8" t="s">
        <v>215</v>
      </c>
      <c r="E109" s="8" t="s">
        <v>400</v>
      </c>
      <c r="F109" s="8" t="s">
        <v>101</v>
      </c>
      <c r="G109" s="8" t="s">
        <v>401</v>
      </c>
      <c r="H109" s="8" t="s">
        <v>402</v>
      </c>
      <c r="I109" s="8" t="s">
        <v>403</v>
      </c>
      <c r="J109" s="16" t="s">
        <v>205</v>
      </c>
      <c r="K109" s="9">
        <v>15</v>
      </c>
      <c r="L109" s="9">
        <v>15</v>
      </c>
      <c r="M109" s="9">
        <v>0</v>
      </c>
      <c r="N109" s="9">
        <v>7</v>
      </c>
      <c r="O109" s="16" t="s">
        <v>54</v>
      </c>
      <c r="P109" s="8" t="s">
        <v>404</v>
      </c>
      <c r="Q109" s="8" t="s">
        <v>657</v>
      </c>
      <c r="R109" s="7">
        <v>43190</v>
      </c>
      <c r="S109" s="7">
        <v>43190</v>
      </c>
      <c r="T109" s="8"/>
    </row>
    <row r="110" spans="1:20" s="5" customFormat="1" ht="18.75" customHeight="1">
      <c r="A110" s="6">
        <v>2018</v>
      </c>
      <c r="B110" s="7">
        <v>43101</v>
      </c>
      <c r="C110" s="7">
        <v>43190</v>
      </c>
      <c r="D110" s="8" t="s">
        <v>215</v>
      </c>
      <c r="E110" s="8" t="s">
        <v>405</v>
      </c>
      <c r="F110" s="8" t="s">
        <v>101</v>
      </c>
      <c r="G110" s="8" t="s">
        <v>406</v>
      </c>
      <c r="H110" s="8" t="s">
        <v>407</v>
      </c>
      <c r="I110" s="8" t="s">
        <v>408</v>
      </c>
      <c r="J110" s="16" t="s">
        <v>205</v>
      </c>
      <c r="K110" s="9" t="s">
        <v>409</v>
      </c>
      <c r="L110" s="9" t="s">
        <v>410</v>
      </c>
      <c r="M110" s="9">
        <v>0</v>
      </c>
      <c r="N110" s="9">
        <v>233207</v>
      </c>
      <c r="O110" s="16" t="s">
        <v>54</v>
      </c>
      <c r="P110" s="8" t="s">
        <v>404</v>
      </c>
      <c r="Q110" s="8" t="s">
        <v>657</v>
      </c>
      <c r="R110" s="7">
        <v>43190</v>
      </c>
      <c r="S110" s="7">
        <v>43190</v>
      </c>
      <c r="T110" s="8"/>
    </row>
    <row r="111" spans="1:20" s="5" customFormat="1" ht="18.75" customHeight="1">
      <c r="A111" s="6">
        <v>2018</v>
      </c>
      <c r="B111" s="7">
        <v>43101</v>
      </c>
      <c r="C111" s="7">
        <v>43190</v>
      </c>
      <c r="D111" s="8" t="s">
        <v>215</v>
      </c>
      <c r="E111" s="8" t="s">
        <v>411</v>
      </c>
      <c r="F111" s="8" t="s">
        <v>101</v>
      </c>
      <c r="G111" s="8" t="s">
        <v>412</v>
      </c>
      <c r="H111" s="8" t="s">
        <v>413</v>
      </c>
      <c r="I111" s="8" t="s">
        <v>414</v>
      </c>
      <c r="J111" s="16" t="s">
        <v>205</v>
      </c>
      <c r="K111" s="9" t="s">
        <v>409</v>
      </c>
      <c r="L111" s="9" t="s">
        <v>410</v>
      </c>
      <c r="M111" s="9">
        <v>0</v>
      </c>
      <c r="N111" s="9">
        <v>0</v>
      </c>
      <c r="O111" s="16" t="s">
        <v>54</v>
      </c>
      <c r="P111" s="8" t="s">
        <v>404</v>
      </c>
      <c r="Q111" s="8" t="s">
        <v>657</v>
      </c>
      <c r="R111" s="7">
        <v>43190</v>
      </c>
      <c r="S111" s="7">
        <v>43190</v>
      </c>
      <c r="T111" s="8"/>
    </row>
    <row r="112" spans="1:20" s="5" customFormat="1" ht="18.75" customHeight="1">
      <c r="A112" s="6">
        <v>2018</v>
      </c>
      <c r="B112" s="7">
        <v>43101</v>
      </c>
      <c r="C112" s="7">
        <v>43190</v>
      </c>
      <c r="D112" s="8" t="s">
        <v>215</v>
      </c>
      <c r="E112" s="8" t="s">
        <v>415</v>
      </c>
      <c r="F112" s="8" t="s">
        <v>101</v>
      </c>
      <c r="G112" s="8" t="s">
        <v>416</v>
      </c>
      <c r="H112" s="8" t="s">
        <v>417</v>
      </c>
      <c r="I112" s="8" t="s">
        <v>418</v>
      </c>
      <c r="J112" s="16" t="s">
        <v>205</v>
      </c>
      <c r="K112" s="9" t="s">
        <v>409</v>
      </c>
      <c r="L112" s="9" t="s">
        <v>410</v>
      </c>
      <c r="M112" s="9">
        <v>0</v>
      </c>
      <c r="N112" s="9">
        <v>88150</v>
      </c>
      <c r="O112" s="16" t="s">
        <v>54</v>
      </c>
      <c r="P112" s="8" t="s">
        <v>404</v>
      </c>
      <c r="Q112" s="8" t="s">
        <v>657</v>
      </c>
      <c r="R112" s="7">
        <v>43190</v>
      </c>
      <c r="S112" s="7">
        <v>43190</v>
      </c>
      <c r="T112" s="8"/>
    </row>
    <row r="113" spans="1:20" s="5" customFormat="1" ht="18.75" customHeight="1">
      <c r="A113" s="6">
        <v>2018</v>
      </c>
      <c r="B113" s="7">
        <v>43101</v>
      </c>
      <c r="C113" s="7">
        <v>43190</v>
      </c>
      <c r="D113" s="8" t="s">
        <v>215</v>
      </c>
      <c r="E113" s="8" t="s">
        <v>419</v>
      </c>
      <c r="F113" s="8" t="s">
        <v>101</v>
      </c>
      <c r="G113" s="8" t="s">
        <v>420</v>
      </c>
      <c r="H113" s="8" t="s">
        <v>421</v>
      </c>
      <c r="I113" s="8" t="s">
        <v>299</v>
      </c>
      <c r="J113" s="16" t="s">
        <v>205</v>
      </c>
      <c r="K113" s="9">
        <v>450</v>
      </c>
      <c r="L113" s="9">
        <v>450</v>
      </c>
      <c r="M113" s="9">
        <v>0</v>
      </c>
      <c r="N113" s="9">
        <v>341</v>
      </c>
      <c r="O113" s="16" t="s">
        <v>54</v>
      </c>
      <c r="P113" s="8" t="s">
        <v>422</v>
      </c>
      <c r="Q113" s="8" t="s">
        <v>658</v>
      </c>
      <c r="R113" s="7">
        <v>43190</v>
      </c>
      <c r="S113" s="7">
        <v>43190</v>
      </c>
      <c r="T113" s="8"/>
    </row>
    <row r="114" spans="1:20" s="5" customFormat="1" ht="18.75" customHeight="1">
      <c r="A114" s="6">
        <v>2018</v>
      </c>
      <c r="B114" s="7">
        <v>43101</v>
      </c>
      <c r="C114" s="7">
        <v>43190</v>
      </c>
      <c r="D114" s="8" t="s">
        <v>215</v>
      </c>
      <c r="E114" s="8" t="s">
        <v>423</v>
      </c>
      <c r="F114" s="8" t="s">
        <v>101</v>
      </c>
      <c r="G114" s="8" t="s">
        <v>424</v>
      </c>
      <c r="H114" s="8" t="s">
        <v>425</v>
      </c>
      <c r="I114" s="8" t="s">
        <v>426</v>
      </c>
      <c r="J114" s="16" t="s">
        <v>205</v>
      </c>
      <c r="K114" s="9">
        <v>41191</v>
      </c>
      <c r="L114" s="9">
        <v>41191</v>
      </c>
      <c r="M114" s="9">
        <v>0</v>
      </c>
      <c r="N114" s="9">
        <v>17582</v>
      </c>
      <c r="O114" s="16" t="s">
        <v>54</v>
      </c>
      <c r="P114" s="8" t="s">
        <v>422</v>
      </c>
      <c r="Q114" s="8" t="s">
        <v>658</v>
      </c>
      <c r="R114" s="7">
        <v>43190</v>
      </c>
      <c r="S114" s="7">
        <v>43190</v>
      </c>
      <c r="T114" s="8"/>
    </row>
    <row r="115" spans="1:20" s="5" customFormat="1" ht="18.75" customHeight="1">
      <c r="A115" s="6">
        <v>2018</v>
      </c>
      <c r="B115" s="7">
        <v>43101</v>
      </c>
      <c r="C115" s="7">
        <v>43190</v>
      </c>
      <c r="D115" s="8" t="s">
        <v>215</v>
      </c>
      <c r="E115" s="8" t="s">
        <v>427</v>
      </c>
      <c r="F115" s="8" t="s">
        <v>101</v>
      </c>
      <c r="G115" s="8" t="s">
        <v>428</v>
      </c>
      <c r="H115" s="8" t="s">
        <v>429</v>
      </c>
      <c r="I115" s="8" t="s">
        <v>430</v>
      </c>
      <c r="J115" s="16" t="s">
        <v>205</v>
      </c>
      <c r="K115" s="9">
        <v>48</v>
      </c>
      <c r="L115" s="9">
        <v>48</v>
      </c>
      <c r="M115" s="9">
        <v>0</v>
      </c>
      <c r="N115" s="9">
        <v>149</v>
      </c>
      <c r="O115" s="16" t="s">
        <v>54</v>
      </c>
      <c r="P115" s="8" t="s">
        <v>422</v>
      </c>
      <c r="Q115" s="8" t="s">
        <v>658</v>
      </c>
      <c r="R115" s="7">
        <v>43190</v>
      </c>
      <c r="S115" s="7">
        <v>43190</v>
      </c>
      <c r="T115" s="8"/>
    </row>
    <row r="116" spans="1:20" s="5" customFormat="1" ht="18.75" customHeight="1">
      <c r="A116" s="6">
        <v>2018</v>
      </c>
      <c r="B116" s="7">
        <v>43101</v>
      </c>
      <c r="C116" s="7">
        <v>43190</v>
      </c>
      <c r="D116" s="8" t="s">
        <v>215</v>
      </c>
      <c r="E116" s="8" t="s">
        <v>431</v>
      </c>
      <c r="F116" s="8" t="s">
        <v>101</v>
      </c>
      <c r="G116" s="8" t="s">
        <v>432</v>
      </c>
      <c r="H116" s="8" t="s">
        <v>433</v>
      </c>
      <c r="I116" s="8" t="s">
        <v>434</v>
      </c>
      <c r="J116" s="16" t="s">
        <v>205</v>
      </c>
      <c r="K116" s="9">
        <v>25000</v>
      </c>
      <c r="L116" s="9">
        <v>25000</v>
      </c>
      <c r="M116" s="9">
        <v>0</v>
      </c>
      <c r="N116" s="9">
        <v>8294</v>
      </c>
      <c r="O116" s="16" t="s">
        <v>54</v>
      </c>
      <c r="P116" s="8" t="s">
        <v>422</v>
      </c>
      <c r="Q116" s="8" t="s">
        <v>658</v>
      </c>
      <c r="R116" s="7">
        <v>43190</v>
      </c>
      <c r="S116" s="7">
        <v>43190</v>
      </c>
      <c r="T116" s="8"/>
    </row>
    <row r="117" spans="1:20" s="5" customFormat="1" ht="18.75" customHeight="1">
      <c r="A117" s="6">
        <v>2018</v>
      </c>
      <c r="B117" s="7">
        <v>43101</v>
      </c>
      <c r="C117" s="7">
        <v>43190</v>
      </c>
      <c r="D117" s="8" t="s">
        <v>215</v>
      </c>
      <c r="E117" s="8" t="s">
        <v>435</v>
      </c>
      <c r="F117" s="8" t="s">
        <v>101</v>
      </c>
      <c r="G117" s="8" t="s">
        <v>436</v>
      </c>
      <c r="H117" s="8" t="s">
        <v>437</v>
      </c>
      <c r="I117" s="8" t="s">
        <v>299</v>
      </c>
      <c r="J117" s="16" t="s">
        <v>205</v>
      </c>
      <c r="K117" s="9">
        <v>360</v>
      </c>
      <c r="L117" s="9">
        <v>360</v>
      </c>
      <c r="M117" s="9">
        <v>0</v>
      </c>
      <c r="N117" s="9">
        <v>229</v>
      </c>
      <c r="O117" s="16" t="s">
        <v>54</v>
      </c>
      <c r="P117" s="8" t="s">
        <v>438</v>
      </c>
      <c r="Q117" s="8" t="s">
        <v>659</v>
      </c>
      <c r="R117" s="7">
        <v>43190</v>
      </c>
      <c r="S117" s="7">
        <v>43190</v>
      </c>
      <c r="T117" s="8"/>
    </row>
    <row r="118" spans="1:20" s="5" customFormat="1" ht="18.75" customHeight="1">
      <c r="A118" s="6">
        <v>2018</v>
      </c>
      <c r="B118" s="7">
        <v>43101</v>
      </c>
      <c r="C118" s="7">
        <v>43190</v>
      </c>
      <c r="D118" s="8" t="s">
        <v>215</v>
      </c>
      <c r="E118" s="8" t="s">
        <v>439</v>
      </c>
      <c r="F118" s="8" t="s">
        <v>101</v>
      </c>
      <c r="G118" s="8" t="s">
        <v>440</v>
      </c>
      <c r="H118" s="8" t="s">
        <v>425</v>
      </c>
      <c r="I118" s="8" t="s">
        <v>426</v>
      </c>
      <c r="J118" s="16" t="s">
        <v>205</v>
      </c>
      <c r="K118" s="9">
        <v>40000</v>
      </c>
      <c r="L118" s="9">
        <v>40000</v>
      </c>
      <c r="M118" s="9">
        <v>0</v>
      </c>
      <c r="N118" s="9">
        <v>11904</v>
      </c>
      <c r="O118" s="16" t="s">
        <v>54</v>
      </c>
      <c r="P118" s="8" t="s">
        <v>438</v>
      </c>
      <c r="Q118" s="8" t="s">
        <v>659</v>
      </c>
      <c r="R118" s="7">
        <v>43190</v>
      </c>
      <c r="S118" s="7">
        <v>43190</v>
      </c>
      <c r="T118" s="8"/>
    </row>
    <row r="119" spans="1:20" s="5" customFormat="1" ht="18.75" customHeight="1">
      <c r="A119" s="6">
        <v>2018</v>
      </c>
      <c r="B119" s="7">
        <v>43101</v>
      </c>
      <c r="C119" s="7">
        <v>43190</v>
      </c>
      <c r="D119" s="8" t="s">
        <v>215</v>
      </c>
      <c r="E119" s="8" t="s">
        <v>441</v>
      </c>
      <c r="F119" s="8" t="s">
        <v>101</v>
      </c>
      <c r="G119" s="8" t="s">
        <v>442</v>
      </c>
      <c r="H119" s="8" t="s">
        <v>437</v>
      </c>
      <c r="I119" s="8" t="s">
        <v>299</v>
      </c>
      <c r="J119" s="16" t="s">
        <v>205</v>
      </c>
      <c r="K119" s="9">
        <v>350</v>
      </c>
      <c r="L119" s="9">
        <v>350</v>
      </c>
      <c r="M119" s="9">
        <v>0</v>
      </c>
      <c r="N119" s="9">
        <v>113</v>
      </c>
      <c r="O119" s="16" t="s">
        <v>54</v>
      </c>
      <c r="P119" s="8" t="s">
        <v>443</v>
      </c>
      <c r="Q119" s="8" t="s">
        <v>660</v>
      </c>
      <c r="R119" s="7">
        <v>43190</v>
      </c>
      <c r="S119" s="7">
        <v>43190</v>
      </c>
      <c r="T119" s="8"/>
    </row>
    <row r="120" spans="1:20" s="5" customFormat="1" ht="18.75" customHeight="1">
      <c r="A120" s="6">
        <v>2018</v>
      </c>
      <c r="B120" s="7">
        <v>43101</v>
      </c>
      <c r="C120" s="7">
        <v>43190</v>
      </c>
      <c r="D120" s="8" t="s">
        <v>215</v>
      </c>
      <c r="E120" s="8" t="s">
        <v>444</v>
      </c>
      <c r="F120" s="8" t="s">
        <v>101</v>
      </c>
      <c r="G120" s="8" t="s">
        <v>445</v>
      </c>
      <c r="H120" s="8" t="s">
        <v>425</v>
      </c>
      <c r="I120" s="8" t="s">
        <v>426</v>
      </c>
      <c r="J120" s="16" t="s">
        <v>205</v>
      </c>
      <c r="K120" s="9">
        <v>27619</v>
      </c>
      <c r="L120" s="9">
        <v>27619</v>
      </c>
      <c r="M120" s="9">
        <v>0</v>
      </c>
      <c r="N120" s="9">
        <v>6648</v>
      </c>
      <c r="O120" s="16" t="s">
        <v>54</v>
      </c>
      <c r="P120" s="8" t="s">
        <v>446</v>
      </c>
      <c r="Q120" s="8" t="s">
        <v>660</v>
      </c>
      <c r="R120" s="7">
        <v>43190</v>
      </c>
      <c r="S120" s="7">
        <v>43190</v>
      </c>
      <c r="T120" s="8"/>
    </row>
    <row r="121" spans="1:20" s="5" customFormat="1" ht="18.75" customHeight="1">
      <c r="A121" s="6">
        <v>2018</v>
      </c>
      <c r="B121" s="7">
        <v>43101</v>
      </c>
      <c r="C121" s="7">
        <v>43190</v>
      </c>
      <c r="D121" s="8" t="s">
        <v>215</v>
      </c>
      <c r="E121" s="8" t="s">
        <v>447</v>
      </c>
      <c r="F121" s="8" t="s">
        <v>101</v>
      </c>
      <c r="G121" s="8" t="s">
        <v>448</v>
      </c>
      <c r="H121" s="8" t="s">
        <v>437</v>
      </c>
      <c r="I121" s="8" t="s">
        <v>299</v>
      </c>
      <c r="J121" s="16" t="s">
        <v>205</v>
      </c>
      <c r="K121" s="9">
        <v>600</v>
      </c>
      <c r="L121" s="9">
        <v>600</v>
      </c>
      <c r="M121" s="9">
        <v>0</v>
      </c>
      <c r="N121" s="9">
        <v>354</v>
      </c>
      <c r="O121" s="16" t="s">
        <v>54</v>
      </c>
      <c r="P121" s="8" t="s">
        <v>449</v>
      </c>
      <c r="Q121" s="8" t="s">
        <v>661</v>
      </c>
      <c r="R121" s="7">
        <v>43190</v>
      </c>
      <c r="S121" s="7">
        <v>43190</v>
      </c>
      <c r="T121" s="8"/>
    </row>
    <row r="122" spans="1:20" s="5" customFormat="1" ht="18.75" customHeight="1">
      <c r="A122" s="6">
        <v>2018</v>
      </c>
      <c r="B122" s="7">
        <v>43101</v>
      </c>
      <c r="C122" s="7">
        <v>43190</v>
      </c>
      <c r="D122" s="8" t="s">
        <v>215</v>
      </c>
      <c r="E122" s="8" t="s">
        <v>450</v>
      </c>
      <c r="F122" s="8" t="s">
        <v>101</v>
      </c>
      <c r="G122" s="8" t="s">
        <v>451</v>
      </c>
      <c r="H122" s="8" t="s">
        <v>425</v>
      </c>
      <c r="I122" s="8" t="s">
        <v>426</v>
      </c>
      <c r="J122" s="16" t="s">
        <v>205</v>
      </c>
      <c r="K122" s="9">
        <v>23995</v>
      </c>
      <c r="L122" s="9">
        <v>23995</v>
      </c>
      <c r="M122" s="9">
        <v>0</v>
      </c>
      <c r="N122" s="9">
        <v>7754</v>
      </c>
      <c r="O122" s="16" t="s">
        <v>54</v>
      </c>
      <c r="P122" s="8" t="s">
        <v>449</v>
      </c>
      <c r="Q122" s="8" t="s">
        <v>661</v>
      </c>
      <c r="R122" s="7">
        <v>43190</v>
      </c>
      <c r="S122" s="7">
        <v>43190</v>
      </c>
      <c r="T122" s="8"/>
    </row>
    <row r="123" spans="1:20" s="5" customFormat="1" ht="18.75" customHeight="1">
      <c r="A123" s="6">
        <v>2018</v>
      </c>
      <c r="B123" s="7">
        <v>43101</v>
      </c>
      <c r="C123" s="7">
        <v>43190</v>
      </c>
      <c r="D123" s="8" t="s">
        <v>215</v>
      </c>
      <c r="E123" s="8" t="s">
        <v>452</v>
      </c>
      <c r="F123" s="8" t="s">
        <v>101</v>
      </c>
      <c r="G123" s="8" t="s">
        <v>453</v>
      </c>
      <c r="H123" s="8" t="s">
        <v>454</v>
      </c>
      <c r="I123" s="8" t="s">
        <v>455</v>
      </c>
      <c r="J123" s="16" t="s">
        <v>205</v>
      </c>
      <c r="K123" s="9">
        <v>2700</v>
      </c>
      <c r="L123" s="9">
        <v>2700</v>
      </c>
      <c r="M123" s="9">
        <v>0</v>
      </c>
      <c r="N123" s="9">
        <v>75</v>
      </c>
      <c r="O123" s="16" t="s">
        <v>54</v>
      </c>
      <c r="P123" s="8" t="s">
        <v>456</v>
      </c>
      <c r="Q123" s="8" t="s">
        <v>662</v>
      </c>
      <c r="R123" s="7">
        <v>43190</v>
      </c>
      <c r="S123" s="7">
        <v>43190</v>
      </c>
      <c r="T123" s="8"/>
    </row>
    <row r="124" spans="1:20" s="5" customFormat="1" ht="18.75" customHeight="1">
      <c r="A124" s="6">
        <v>2018</v>
      </c>
      <c r="B124" s="7">
        <v>43101</v>
      </c>
      <c r="C124" s="7">
        <v>43190</v>
      </c>
      <c r="D124" s="8" t="s">
        <v>215</v>
      </c>
      <c r="E124" s="8" t="s">
        <v>457</v>
      </c>
      <c r="F124" s="8" t="s">
        <v>101</v>
      </c>
      <c r="G124" s="8" t="s">
        <v>458</v>
      </c>
      <c r="H124" s="8" t="s">
        <v>459</v>
      </c>
      <c r="I124" s="8" t="s">
        <v>460</v>
      </c>
      <c r="J124" s="16" t="s">
        <v>205</v>
      </c>
      <c r="K124" s="9">
        <v>414</v>
      </c>
      <c r="L124" s="9">
        <v>414</v>
      </c>
      <c r="M124" s="9">
        <v>0</v>
      </c>
      <c r="N124" s="9">
        <v>157</v>
      </c>
      <c r="O124" s="16" t="s">
        <v>54</v>
      </c>
      <c r="P124" s="8" t="s">
        <v>456</v>
      </c>
      <c r="Q124" s="8" t="s">
        <v>662</v>
      </c>
      <c r="R124" s="7">
        <v>43190</v>
      </c>
      <c r="S124" s="7">
        <v>43190</v>
      </c>
      <c r="T124" s="8"/>
    </row>
    <row r="125" spans="1:20" s="5" customFormat="1" ht="18.75" customHeight="1">
      <c r="A125" s="6">
        <v>2018</v>
      </c>
      <c r="B125" s="7">
        <v>43101</v>
      </c>
      <c r="C125" s="7">
        <v>43190</v>
      </c>
      <c r="D125" s="8" t="s">
        <v>215</v>
      </c>
      <c r="E125" s="8" t="s">
        <v>461</v>
      </c>
      <c r="F125" s="8" t="s">
        <v>101</v>
      </c>
      <c r="G125" s="8" t="s">
        <v>462</v>
      </c>
      <c r="H125" s="8" t="s">
        <v>463</v>
      </c>
      <c r="I125" s="8" t="s">
        <v>464</v>
      </c>
      <c r="J125" s="16" t="s">
        <v>205</v>
      </c>
      <c r="K125" s="9">
        <v>9157</v>
      </c>
      <c r="L125" s="9">
        <v>9157</v>
      </c>
      <c r="M125" s="9">
        <v>0</v>
      </c>
      <c r="N125" s="9">
        <v>2667</v>
      </c>
      <c r="O125" s="16" t="s">
        <v>54</v>
      </c>
      <c r="P125" s="8" t="s">
        <v>456</v>
      </c>
      <c r="Q125" s="8" t="s">
        <v>662</v>
      </c>
      <c r="R125" s="7">
        <v>43190</v>
      </c>
      <c r="S125" s="7">
        <v>43190</v>
      </c>
      <c r="T125" s="8"/>
    </row>
    <row r="126" spans="1:20" s="5" customFormat="1" ht="18.75" customHeight="1">
      <c r="A126" s="6">
        <v>2018</v>
      </c>
      <c r="B126" s="7">
        <v>43101</v>
      </c>
      <c r="C126" s="7">
        <v>43190</v>
      </c>
      <c r="D126" s="8" t="s">
        <v>215</v>
      </c>
      <c r="E126" s="8" t="s">
        <v>465</v>
      </c>
      <c r="F126" s="8" t="s">
        <v>101</v>
      </c>
      <c r="G126" s="8" t="s">
        <v>466</v>
      </c>
      <c r="H126" s="8" t="s">
        <v>467</v>
      </c>
      <c r="I126" s="8" t="s">
        <v>468</v>
      </c>
      <c r="J126" s="16" t="s">
        <v>205</v>
      </c>
      <c r="K126" s="9">
        <v>1350</v>
      </c>
      <c r="L126" s="9">
        <v>1350</v>
      </c>
      <c r="M126" s="9">
        <v>0</v>
      </c>
      <c r="N126" s="9">
        <v>1347</v>
      </c>
      <c r="O126" s="16" t="s">
        <v>54</v>
      </c>
      <c r="P126" s="8" t="s">
        <v>456</v>
      </c>
      <c r="Q126" s="8" t="s">
        <v>662</v>
      </c>
      <c r="R126" s="7">
        <v>43190</v>
      </c>
      <c r="S126" s="7">
        <v>43190</v>
      </c>
      <c r="T126" s="8"/>
    </row>
    <row r="127" spans="1:20" s="5" customFormat="1" ht="18.75" customHeight="1">
      <c r="A127" s="6">
        <v>2018</v>
      </c>
      <c r="B127" s="7">
        <v>43101</v>
      </c>
      <c r="C127" s="7">
        <v>43190</v>
      </c>
      <c r="D127" s="8" t="s">
        <v>215</v>
      </c>
      <c r="E127" s="8" t="s">
        <v>469</v>
      </c>
      <c r="F127" s="8" t="s">
        <v>101</v>
      </c>
      <c r="G127" s="8" t="s">
        <v>470</v>
      </c>
      <c r="H127" s="8" t="s">
        <v>471</v>
      </c>
      <c r="I127" s="8" t="s">
        <v>472</v>
      </c>
      <c r="J127" s="16" t="s">
        <v>205</v>
      </c>
      <c r="K127" s="9">
        <v>855</v>
      </c>
      <c r="L127" s="9">
        <v>855</v>
      </c>
      <c r="M127" s="9">
        <v>0</v>
      </c>
      <c r="N127" s="9">
        <v>336</v>
      </c>
      <c r="O127" s="16" t="s">
        <v>54</v>
      </c>
      <c r="P127" s="8" t="s">
        <v>456</v>
      </c>
      <c r="Q127" s="8" t="s">
        <v>662</v>
      </c>
      <c r="R127" s="7">
        <v>43190</v>
      </c>
      <c r="S127" s="7">
        <v>43190</v>
      </c>
      <c r="T127" s="8"/>
    </row>
    <row r="128" spans="1:20" s="5" customFormat="1" ht="18.75" customHeight="1">
      <c r="A128" s="6">
        <v>2018</v>
      </c>
      <c r="B128" s="7">
        <v>43101</v>
      </c>
      <c r="C128" s="7">
        <v>43190</v>
      </c>
      <c r="D128" s="8" t="s">
        <v>215</v>
      </c>
      <c r="E128" s="8" t="s">
        <v>473</v>
      </c>
      <c r="F128" s="8" t="s">
        <v>101</v>
      </c>
      <c r="G128" s="8" t="s">
        <v>474</v>
      </c>
      <c r="H128" s="8" t="s">
        <v>475</v>
      </c>
      <c r="I128" s="8" t="s">
        <v>476</v>
      </c>
      <c r="J128" s="16" t="s">
        <v>205</v>
      </c>
      <c r="K128" s="9">
        <v>110</v>
      </c>
      <c r="L128" s="9">
        <v>110</v>
      </c>
      <c r="M128" s="9">
        <v>0</v>
      </c>
      <c r="N128" s="9">
        <v>136</v>
      </c>
      <c r="O128" s="16" t="s">
        <v>54</v>
      </c>
      <c r="P128" s="8" t="s">
        <v>456</v>
      </c>
      <c r="Q128" s="8" t="s">
        <v>662</v>
      </c>
      <c r="R128" s="7">
        <v>43190</v>
      </c>
      <c r="S128" s="7">
        <v>43190</v>
      </c>
      <c r="T128" s="8"/>
    </row>
    <row r="129" spans="1:20" s="5" customFormat="1" ht="18.75" customHeight="1">
      <c r="A129" s="6">
        <v>2018</v>
      </c>
      <c r="B129" s="7">
        <v>43101</v>
      </c>
      <c r="C129" s="7">
        <v>43190</v>
      </c>
      <c r="D129" s="8" t="s">
        <v>215</v>
      </c>
      <c r="E129" s="8" t="s">
        <v>477</v>
      </c>
      <c r="F129" s="8" t="s">
        <v>101</v>
      </c>
      <c r="G129" s="8" t="s">
        <v>478</v>
      </c>
      <c r="H129" s="8" t="s">
        <v>479</v>
      </c>
      <c r="I129" s="8" t="s">
        <v>480</v>
      </c>
      <c r="J129" s="16" t="s">
        <v>205</v>
      </c>
      <c r="K129" s="9">
        <v>378</v>
      </c>
      <c r="L129" s="9">
        <v>378</v>
      </c>
      <c r="M129" s="9">
        <v>0</v>
      </c>
      <c r="N129" s="9">
        <v>155</v>
      </c>
      <c r="O129" s="16" t="s">
        <v>54</v>
      </c>
      <c r="P129" s="8" t="s">
        <v>456</v>
      </c>
      <c r="Q129" s="8" t="s">
        <v>662</v>
      </c>
      <c r="R129" s="7">
        <v>43190</v>
      </c>
      <c r="S129" s="7">
        <v>43190</v>
      </c>
      <c r="T129" s="8"/>
    </row>
    <row r="130" spans="1:20" s="5" customFormat="1" ht="18.75" customHeight="1">
      <c r="A130" s="6">
        <v>2018</v>
      </c>
      <c r="B130" s="7">
        <v>43101</v>
      </c>
      <c r="C130" s="7">
        <v>43190</v>
      </c>
      <c r="D130" s="8" t="s">
        <v>215</v>
      </c>
      <c r="E130" s="8" t="s">
        <v>481</v>
      </c>
      <c r="F130" s="8" t="s">
        <v>101</v>
      </c>
      <c r="G130" s="8" t="s">
        <v>482</v>
      </c>
      <c r="H130" s="8" t="s">
        <v>467</v>
      </c>
      <c r="I130" s="8" t="s">
        <v>418</v>
      </c>
      <c r="J130" s="16" t="s">
        <v>205</v>
      </c>
      <c r="K130" s="9">
        <v>378</v>
      </c>
      <c r="L130" s="9">
        <v>378</v>
      </c>
      <c r="M130" s="9">
        <v>0</v>
      </c>
      <c r="N130" s="9">
        <v>155</v>
      </c>
      <c r="O130" s="16" t="s">
        <v>54</v>
      </c>
      <c r="P130" s="8" t="s">
        <v>456</v>
      </c>
      <c r="Q130" s="8" t="s">
        <v>662</v>
      </c>
      <c r="R130" s="7">
        <v>43190</v>
      </c>
      <c r="S130" s="7">
        <v>43190</v>
      </c>
      <c r="T130" s="8"/>
    </row>
    <row r="131" spans="1:20" s="5" customFormat="1" ht="18.75" customHeight="1">
      <c r="A131" s="6">
        <v>2018</v>
      </c>
      <c r="B131" s="7">
        <v>43101</v>
      </c>
      <c r="C131" s="7">
        <v>43190</v>
      </c>
      <c r="D131" s="8" t="s">
        <v>215</v>
      </c>
      <c r="E131" s="8" t="s">
        <v>483</v>
      </c>
      <c r="F131" s="8" t="s">
        <v>101</v>
      </c>
      <c r="G131" s="8" t="s">
        <v>484</v>
      </c>
      <c r="H131" s="8" t="s">
        <v>485</v>
      </c>
      <c r="I131" s="8" t="s">
        <v>386</v>
      </c>
      <c r="J131" s="16" t="s">
        <v>205</v>
      </c>
      <c r="K131" s="9">
        <v>9</v>
      </c>
      <c r="L131" s="9">
        <v>9</v>
      </c>
      <c r="M131" s="9">
        <v>0</v>
      </c>
      <c r="N131" s="9">
        <v>1</v>
      </c>
      <c r="O131" s="16" t="s">
        <v>54</v>
      </c>
      <c r="P131" s="8" t="s">
        <v>456</v>
      </c>
      <c r="Q131" s="8" t="s">
        <v>662</v>
      </c>
      <c r="R131" s="7">
        <v>43190</v>
      </c>
      <c r="S131" s="7">
        <v>43190</v>
      </c>
      <c r="T131" s="8"/>
    </row>
    <row r="132" spans="1:20" s="5" customFormat="1" ht="18.75" customHeight="1">
      <c r="A132" s="6">
        <v>2018</v>
      </c>
      <c r="B132" s="7">
        <v>43101</v>
      </c>
      <c r="C132" s="7">
        <v>43190</v>
      </c>
      <c r="D132" s="8" t="s">
        <v>215</v>
      </c>
      <c r="E132" s="8" t="s">
        <v>486</v>
      </c>
      <c r="F132" s="8" t="s">
        <v>101</v>
      </c>
      <c r="G132" s="8" t="s">
        <v>487</v>
      </c>
      <c r="H132" s="8" t="s">
        <v>488</v>
      </c>
      <c r="I132" s="8" t="s">
        <v>418</v>
      </c>
      <c r="J132" s="16" t="s">
        <v>205</v>
      </c>
      <c r="K132" s="9">
        <v>144</v>
      </c>
      <c r="L132" s="9">
        <v>144</v>
      </c>
      <c r="M132" s="9">
        <v>0</v>
      </c>
      <c r="N132" s="9">
        <v>28</v>
      </c>
      <c r="O132" s="16" t="s">
        <v>54</v>
      </c>
      <c r="P132" s="8" t="s">
        <v>456</v>
      </c>
      <c r="Q132" s="8" t="s">
        <v>662</v>
      </c>
      <c r="R132" s="7">
        <v>43190</v>
      </c>
      <c r="S132" s="7">
        <v>43190</v>
      </c>
      <c r="T132" s="8"/>
    </row>
    <row r="133" spans="1:20" s="5" customFormat="1" ht="18.75" customHeight="1">
      <c r="A133" s="6">
        <v>2018</v>
      </c>
      <c r="B133" s="7">
        <v>43101</v>
      </c>
      <c r="C133" s="7">
        <v>43190</v>
      </c>
      <c r="D133" s="8" t="s">
        <v>215</v>
      </c>
      <c r="E133" s="8" t="s">
        <v>489</v>
      </c>
      <c r="F133" s="8" t="s">
        <v>101</v>
      </c>
      <c r="G133" s="8" t="s">
        <v>490</v>
      </c>
      <c r="H133" s="8" t="s">
        <v>491</v>
      </c>
      <c r="I133" s="8" t="s">
        <v>492</v>
      </c>
      <c r="J133" s="16" t="s">
        <v>205</v>
      </c>
      <c r="K133" s="9">
        <v>30</v>
      </c>
      <c r="L133" s="9">
        <v>30</v>
      </c>
      <c r="M133" s="9">
        <v>0</v>
      </c>
      <c r="N133" s="9">
        <v>11</v>
      </c>
      <c r="O133" s="16" t="s">
        <v>54</v>
      </c>
      <c r="P133" s="8" t="s">
        <v>456</v>
      </c>
      <c r="Q133" s="8" t="s">
        <v>662</v>
      </c>
      <c r="R133" s="7">
        <v>43190</v>
      </c>
      <c r="S133" s="7">
        <v>43190</v>
      </c>
      <c r="T133" s="8"/>
    </row>
    <row r="134" spans="1:20" s="5" customFormat="1" ht="18.75" customHeight="1">
      <c r="A134" s="6">
        <v>2018</v>
      </c>
      <c r="B134" s="7">
        <v>43101</v>
      </c>
      <c r="C134" s="7">
        <v>43190</v>
      </c>
      <c r="D134" s="8" t="s">
        <v>215</v>
      </c>
      <c r="E134" s="8" t="s">
        <v>493</v>
      </c>
      <c r="F134" s="8" t="s">
        <v>101</v>
      </c>
      <c r="G134" s="8" t="s">
        <v>494</v>
      </c>
      <c r="H134" s="8" t="s">
        <v>467</v>
      </c>
      <c r="I134" s="8" t="s">
        <v>418</v>
      </c>
      <c r="J134" s="16" t="s">
        <v>205</v>
      </c>
      <c r="K134" s="9">
        <v>350</v>
      </c>
      <c r="L134" s="9">
        <v>350</v>
      </c>
      <c r="M134" s="9">
        <v>0</v>
      </c>
      <c r="N134" s="9">
        <v>190</v>
      </c>
      <c r="O134" s="16" t="s">
        <v>54</v>
      </c>
      <c r="P134" s="8" t="s">
        <v>456</v>
      </c>
      <c r="Q134" s="8" t="s">
        <v>662</v>
      </c>
      <c r="R134" s="7">
        <v>43190</v>
      </c>
      <c r="S134" s="7">
        <v>43190</v>
      </c>
      <c r="T134" s="8"/>
    </row>
    <row r="135" spans="1:20" s="5" customFormat="1" ht="18.75" customHeight="1">
      <c r="A135" s="6">
        <v>2018</v>
      </c>
      <c r="B135" s="7">
        <v>43101</v>
      </c>
      <c r="C135" s="7">
        <v>43190</v>
      </c>
      <c r="D135" s="8" t="s">
        <v>215</v>
      </c>
      <c r="E135" s="8" t="s">
        <v>495</v>
      </c>
      <c r="F135" s="8" t="s">
        <v>101</v>
      </c>
      <c r="G135" s="8" t="s">
        <v>496</v>
      </c>
      <c r="H135" s="8" t="s">
        <v>497</v>
      </c>
      <c r="I135" s="8" t="s">
        <v>498</v>
      </c>
      <c r="J135" s="16" t="s">
        <v>205</v>
      </c>
      <c r="K135" s="9">
        <v>35</v>
      </c>
      <c r="L135" s="9">
        <v>35</v>
      </c>
      <c r="M135" s="9">
        <v>0</v>
      </c>
      <c r="N135" s="9">
        <v>37</v>
      </c>
      <c r="O135" s="16" t="s">
        <v>54</v>
      </c>
      <c r="P135" s="8" t="s">
        <v>456</v>
      </c>
      <c r="Q135" s="8" t="s">
        <v>662</v>
      </c>
      <c r="R135" s="7">
        <v>43190</v>
      </c>
      <c r="S135" s="7">
        <v>43190</v>
      </c>
      <c r="T135" s="8"/>
    </row>
    <row r="136" spans="1:20" s="5" customFormat="1" ht="18.75" customHeight="1">
      <c r="A136" s="6">
        <v>2018</v>
      </c>
      <c r="B136" s="7">
        <v>43101</v>
      </c>
      <c r="C136" s="7">
        <v>43190</v>
      </c>
      <c r="D136" s="8" t="s">
        <v>215</v>
      </c>
      <c r="E136" s="8" t="s">
        <v>499</v>
      </c>
      <c r="F136" s="8" t="s">
        <v>101</v>
      </c>
      <c r="G136" s="8" t="s">
        <v>500</v>
      </c>
      <c r="H136" s="8" t="s">
        <v>501</v>
      </c>
      <c r="I136" s="8" t="s">
        <v>418</v>
      </c>
      <c r="J136" s="16" t="s">
        <v>205</v>
      </c>
      <c r="K136" s="9">
        <v>2100</v>
      </c>
      <c r="L136" s="9">
        <v>2100</v>
      </c>
      <c r="M136" s="9">
        <v>0</v>
      </c>
      <c r="N136" s="9">
        <v>3858</v>
      </c>
      <c r="O136" s="16" t="s">
        <v>54</v>
      </c>
      <c r="P136" s="8" t="s">
        <v>456</v>
      </c>
      <c r="Q136" s="8" t="s">
        <v>662</v>
      </c>
      <c r="R136" s="7">
        <v>43190</v>
      </c>
      <c r="S136" s="7">
        <v>43190</v>
      </c>
      <c r="T136" s="8"/>
    </row>
    <row r="137" spans="1:20" s="5" customFormat="1" ht="18.75" customHeight="1">
      <c r="A137" s="6">
        <v>2018</v>
      </c>
      <c r="B137" s="7">
        <v>43101</v>
      </c>
      <c r="C137" s="7">
        <v>43190</v>
      </c>
      <c r="D137" s="8" t="s">
        <v>215</v>
      </c>
      <c r="E137" s="8" t="s">
        <v>502</v>
      </c>
      <c r="F137" s="8" t="s">
        <v>101</v>
      </c>
      <c r="G137" s="8" t="s">
        <v>503</v>
      </c>
      <c r="H137" s="8" t="s">
        <v>504</v>
      </c>
      <c r="I137" s="8" t="s">
        <v>505</v>
      </c>
      <c r="J137" s="16" t="s">
        <v>205</v>
      </c>
      <c r="K137" s="9">
        <v>30</v>
      </c>
      <c r="L137" s="9">
        <v>30</v>
      </c>
      <c r="M137" s="9">
        <v>0</v>
      </c>
      <c r="N137" s="9">
        <v>13</v>
      </c>
      <c r="O137" s="16" t="s">
        <v>54</v>
      </c>
      <c r="P137" s="8" t="s">
        <v>456</v>
      </c>
      <c r="Q137" s="8" t="s">
        <v>662</v>
      </c>
      <c r="R137" s="7">
        <v>43190</v>
      </c>
      <c r="S137" s="7">
        <v>43190</v>
      </c>
      <c r="T137" s="8"/>
    </row>
    <row r="138" spans="1:20" s="5" customFormat="1" ht="18.75" customHeight="1">
      <c r="A138" s="6">
        <v>2018</v>
      </c>
      <c r="B138" s="7">
        <v>43101</v>
      </c>
      <c r="C138" s="7">
        <v>43190</v>
      </c>
      <c r="D138" s="8" t="s">
        <v>215</v>
      </c>
      <c r="E138" s="8" t="s">
        <v>506</v>
      </c>
      <c r="F138" s="8" t="s">
        <v>101</v>
      </c>
      <c r="G138" s="8" t="s">
        <v>507</v>
      </c>
      <c r="H138" s="8" t="s">
        <v>467</v>
      </c>
      <c r="I138" s="8" t="s">
        <v>418</v>
      </c>
      <c r="J138" s="16" t="s">
        <v>205</v>
      </c>
      <c r="K138" s="9">
        <v>120</v>
      </c>
      <c r="L138" s="9">
        <v>120</v>
      </c>
      <c r="M138" s="9">
        <v>0</v>
      </c>
      <c r="N138" s="9">
        <v>231</v>
      </c>
      <c r="O138" s="16" t="s">
        <v>54</v>
      </c>
      <c r="P138" s="8" t="s">
        <v>456</v>
      </c>
      <c r="Q138" s="8" t="s">
        <v>662</v>
      </c>
      <c r="R138" s="7">
        <v>43190</v>
      </c>
      <c r="S138" s="7">
        <v>43190</v>
      </c>
      <c r="T138" s="8"/>
    </row>
    <row r="139" spans="1:20" s="5" customFormat="1" ht="18.75" customHeight="1">
      <c r="A139" s="6">
        <v>2018</v>
      </c>
      <c r="B139" s="7">
        <v>43101</v>
      </c>
      <c r="C139" s="7">
        <v>43190</v>
      </c>
      <c r="D139" s="8" t="s">
        <v>215</v>
      </c>
      <c r="E139" s="8" t="s">
        <v>508</v>
      </c>
      <c r="F139" s="8" t="s">
        <v>101</v>
      </c>
      <c r="G139" s="8" t="s">
        <v>509</v>
      </c>
      <c r="H139" s="8"/>
      <c r="I139" s="8" t="s">
        <v>510</v>
      </c>
      <c r="J139" s="16" t="s">
        <v>205</v>
      </c>
      <c r="K139" s="9">
        <v>2</v>
      </c>
      <c r="L139" s="9">
        <v>2</v>
      </c>
      <c r="M139" s="9">
        <v>0</v>
      </c>
      <c r="N139" s="9">
        <v>1</v>
      </c>
      <c r="O139" s="16" t="s">
        <v>54</v>
      </c>
      <c r="P139" s="8" t="s">
        <v>456</v>
      </c>
      <c r="Q139" s="8" t="s">
        <v>662</v>
      </c>
      <c r="R139" s="7">
        <v>43190</v>
      </c>
      <c r="S139" s="7">
        <v>43190</v>
      </c>
      <c r="T139" s="8"/>
    </row>
    <row r="140" spans="1:20" s="5" customFormat="1" ht="18.75" customHeight="1">
      <c r="A140" s="6">
        <v>2018</v>
      </c>
      <c r="B140" s="7">
        <v>43101</v>
      </c>
      <c r="C140" s="7">
        <v>43190</v>
      </c>
      <c r="D140" s="8" t="s">
        <v>215</v>
      </c>
      <c r="E140" s="8" t="s">
        <v>511</v>
      </c>
      <c r="F140" s="8" t="s">
        <v>101</v>
      </c>
      <c r="G140" s="8" t="s">
        <v>512</v>
      </c>
      <c r="H140" s="8"/>
      <c r="I140" s="8" t="s">
        <v>418</v>
      </c>
      <c r="J140" s="16" t="s">
        <v>205</v>
      </c>
      <c r="K140" s="9">
        <v>700</v>
      </c>
      <c r="L140" s="9">
        <v>700</v>
      </c>
      <c r="M140" s="9">
        <v>0</v>
      </c>
      <c r="N140" s="9">
        <v>26</v>
      </c>
      <c r="O140" s="16" t="s">
        <v>54</v>
      </c>
      <c r="P140" s="8" t="s">
        <v>456</v>
      </c>
      <c r="Q140" s="8" t="s">
        <v>662</v>
      </c>
      <c r="R140" s="7">
        <v>43190</v>
      </c>
      <c r="S140" s="7">
        <v>43190</v>
      </c>
      <c r="T140" s="8"/>
    </row>
    <row r="141" spans="1:20" s="5" customFormat="1" ht="18.75" customHeight="1">
      <c r="A141" s="6">
        <v>2018</v>
      </c>
      <c r="B141" s="7">
        <v>43101</v>
      </c>
      <c r="C141" s="7">
        <v>43190</v>
      </c>
      <c r="D141" s="8" t="s">
        <v>215</v>
      </c>
      <c r="E141" s="8" t="s">
        <v>513</v>
      </c>
      <c r="F141" s="8" t="s">
        <v>101</v>
      </c>
      <c r="G141" s="8" t="s">
        <v>514</v>
      </c>
      <c r="H141" s="8" t="s">
        <v>515</v>
      </c>
      <c r="I141" s="8" t="s">
        <v>516</v>
      </c>
      <c r="J141" s="16" t="s">
        <v>205</v>
      </c>
      <c r="K141" s="9">
        <v>80</v>
      </c>
      <c r="L141" s="9">
        <v>80</v>
      </c>
      <c r="M141" s="9">
        <v>0</v>
      </c>
      <c r="N141" s="9">
        <v>80</v>
      </c>
      <c r="O141" s="16"/>
      <c r="P141" s="8" t="s">
        <v>517</v>
      </c>
      <c r="Q141" s="8" t="s">
        <v>663</v>
      </c>
      <c r="R141" s="7">
        <v>43190</v>
      </c>
      <c r="S141" s="7">
        <v>43190</v>
      </c>
      <c r="T141" s="8"/>
    </row>
    <row r="142" spans="1:20" s="5" customFormat="1" ht="18.75" customHeight="1">
      <c r="A142" s="6">
        <v>2018</v>
      </c>
      <c r="B142" s="7">
        <v>43101</v>
      </c>
      <c r="C142" s="7">
        <v>43190</v>
      </c>
      <c r="D142" s="8" t="s">
        <v>215</v>
      </c>
      <c r="E142" s="8" t="s">
        <v>518</v>
      </c>
      <c r="F142" s="8" t="s">
        <v>101</v>
      </c>
      <c r="G142" s="8" t="s">
        <v>519</v>
      </c>
      <c r="H142" s="8" t="s">
        <v>520</v>
      </c>
      <c r="I142" s="8" t="s">
        <v>516</v>
      </c>
      <c r="J142" s="16" t="s">
        <v>205</v>
      </c>
      <c r="K142" s="9">
        <v>90</v>
      </c>
      <c r="L142" s="9">
        <v>90</v>
      </c>
      <c r="M142" s="9">
        <v>0</v>
      </c>
      <c r="N142" s="9">
        <v>13</v>
      </c>
      <c r="O142" s="16" t="s">
        <v>54</v>
      </c>
      <c r="P142" s="8" t="s">
        <v>517</v>
      </c>
      <c r="Q142" s="8" t="s">
        <v>663</v>
      </c>
      <c r="R142" s="7">
        <v>43190</v>
      </c>
      <c r="S142" s="7">
        <v>43190</v>
      </c>
      <c r="T142" s="8"/>
    </row>
    <row r="143" spans="1:20" s="5" customFormat="1" ht="18.75" customHeight="1">
      <c r="A143" s="6">
        <v>2018</v>
      </c>
      <c r="B143" s="7">
        <v>43101</v>
      </c>
      <c r="C143" s="7">
        <v>43190</v>
      </c>
      <c r="D143" s="8" t="s">
        <v>215</v>
      </c>
      <c r="E143" s="8" t="s">
        <v>521</v>
      </c>
      <c r="F143" s="8" t="s">
        <v>101</v>
      </c>
      <c r="G143" s="8" t="s">
        <v>522</v>
      </c>
      <c r="H143" s="8" t="s">
        <v>523</v>
      </c>
      <c r="I143" s="8" t="s">
        <v>524</v>
      </c>
      <c r="J143" s="16" t="s">
        <v>205</v>
      </c>
      <c r="K143" s="9">
        <v>4300</v>
      </c>
      <c r="L143" s="9">
        <v>4300</v>
      </c>
      <c r="M143" s="9">
        <v>0</v>
      </c>
      <c r="N143" s="9">
        <v>1190</v>
      </c>
      <c r="O143" s="16" t="s">
        <v>54</v>
      </c>
      <c r="P143" s="8" t="s">
        <v>517</v>
      </c>
      <c r="Q143" s="8" t="s">
        <v>663</v>
      </c>
      <c r="R143" s="7">
        <v>43190</v>
      </c>
      <c r="S143" s="7">
        <v>43190</v>
      </c>
      <c r="T143" s="8"/>
    </row>
    <row r="144" spans="1:20" s="5" customFormat="1" ht="18.75" customHeight="1">
      <c r="A144" s="6">
        <v>2018</v>
      </c>
      <c r="B144" s="7">
        <v>43101</v>
      </c>
      <c r="C144" s="7">
        <v>43190</v>
      </c>
      <c r="D144" s="8" t="s">
        <v>215</v>
      </c>
      <c r="E144" s="8" t="s">
        <v>525</v>
      </c>
      <c r="F144" s="8" t="s">
        <v>101</v>
      </c>
      <c r="G144" s="8" t="s">
        <v>526</v>
      </c>
      <c r="H144" s="8" t="s">
        <v>527</v>
      </c>
      <c r="I144" s="8" t="s">
        <v>528</v>
      </c>
      <c r="J144" s="16" t="s">
        <v>205</v>
      </c>
      <c r="K144" s="9">
        <v>9000</v>
      </c>
      <c r="L144" s="9">
        <v>9000</v>
      </c>
      <c r="M144" s="9">
        <v>0</v>
      </c>
      <c r="N144" s="9">
        <v>2861</v>
      </c>
      <c r="O144" s="16" t="s">
        <v>54</v>
      </c>
      <c r="P144" s="8" t="s">
        <v>517</v>
      </c>
      <c r="Q144" s="8" t="s">
        <v>663</v>
      </c>
      <c r="R144" s="7">
        <v>43190</v>
      </c>
      <c r="S144" s="7">
        <v>43190</v>
      </c>
      <c r="T144" s="8"/>
    </row>
    <row r="145" spans="1:20" s="5" customFormat="1" ht="18.75" customHeight="1">
      <c r="A145" s="6">
        <v>2018</v>
      </c>
      <c r="B145" s="7">
        <v>43101</v>
      </c>
      <c r="C145" s="7">
        <v>43190</v>
      </c>
      <c r="D145" s="8" t="s">
        <v>215</v>
      </c>
      <c r="E145" s="8" t="s">
        <v>529</v>
      </c>
      <c r="F145" s="8" t="s">
        <v>101</v>
      </c>
      <c r="G145" s="8" t="s">
        <v>530</v>
      </c>
      <c r="H145" s="8" t="s">
        <v>531</v>
      </c>
      <c r="I145" s="8" t="s">
        <v>516</v>
      </c>
      <c r="J145" s="16" t="s">
        <v>205</v>
      </c>
      <c r="K145" s="9">
        <v>80</v>
      </c>
      <c r="L145" s="9">
        <v>80</v>
      </c>
      <c r="M145" s="9">
        <v>0</v>
      </c>
      <c r="N145" s="9">
        <v>7</v>
      </c>
      <c r="O145" s="16" t="s">
        <v>54</v>
      </c>
      <c r="P145" s="8" t="s">
        <v>517</v>
      </c>
      <c r="Q145" s="8" t="s">
        <v>663</v>
      </c>
      <c r="R145" s="7">
        <v>43190</v>
      </c>
      <c r="S145" s="7">
        <v>43190</v>
      </c>
      <c r="T145" s="8"/>
    </row>
    <row r="146" spans="1:20" s="5" customFormat="1" ht="18.75" customHeight="1">
      <c r="A146" s="6">
        <v>2018</v>
      </c>
      <c r="B146" s="7">
        <v>43101</v>
      </c>
      <c r="C146" s="7">
        <v>43190</v>
      </c>
      <c r="D146" s="8" t="s">
        <v>215</v>
      </c>
      <c r="E146" s="8" t="s">
        <v>525</v>
      </c>
      <c r="F146" s="8" t="s">
        <v>101</v>
      </c>
      <c r="G146" s="8" t="s">
        <v>526</v>
      </c>
      <c r="H146" s="8" t="s">
        <v>527</v>
      </c>
      <c r="I146" s="8" t="s">
        <v>528</v>
      </c>
      <c r="J146" s="16" t="s">
        <v>205</v>
      </c>
      <c r="K146" s="9">
        <v>3400</v>
      </c>
      <c r="L146" s="9">
        <v>3400</v>
      </c>
      <c r="M146" s="9">
        <v>0</v>
      </c>
      <c r="N146" s="9">
        <v>1393</v>
      </c>
      <c r="O146" s="16" t="s">
        <v>54</v>
      </c>
      <c r="P146" s="8" t="s">
        <v>517</v>
      </c>
      <c r="Q146" s="8" t="s">
        <v>663</v>
      </c>
      <c r="R146" s="7">
        <v>43190</v>
      </c>
      <c r="S146" s="7">
        <v>43190</v>
      </c>
      <c r="T146" s="8"/>
    </row>
    <row r="147" spans="1:20" s="5" customFormat="1" ht="18.75" customHeight="1">
      <c r="A147" s="6">
        <v>2018</v>
      </c>
      <c r="B147" s="7">
        <v>43101</v>
      </c>
      <c r="C147" s="7">
        <v>43190</v>
      </c>
      <c r="D147" s="8" t="s">
        <v>215</v>
      </c>
      <c r="E147" s="8" t="s">
        <v>532</v>
      </c>
      <c r="F147" s="8" t="s">
        <v>101</v>
      </c>
      <c r="G147" s="8" t="s">
        <v>533</v>
      </c>
      <c r="H147" s="8" t="s">
        <v>534</v>
      </c>
      <c r="I147" s="8" t="s">
        <v>535</v>
      </c>
      <c r="J147" s="16" t="s">
        <v>205</v>
      </c>
      <c r="K147" s="9">
        <v>240</v>
      </c>
      <c r="L147" s="9">
        <v>240</v>
      </c>
      <c r="M147" s="9">
        <v>0</v>
      </c>
      <c r="N147" s="9">
        <v>86</v>
      </c>
      <c r="O147" s="16" t="s">
        <v>54</v>
      </c>
      <c r="P147" s="8" t="s">
        <v>517</v>
      </c>
      <c r="Q147" s="8" t="s">
        <v>663</v>
      </c>
      <c r="R147" s="7">
        <v>43190</v>
      </c>
      <c r="S147" s="7">
        <v>43190</v>
      </c>
      <c r="T147" s="8"/>
    </row>
    <row r="148" spans="1:20" s="5" customFormat="1" ht="18.75" customHeight="1">
      <c r="A148" s="6">
        <v>2018</v>
      </c>
      <c r="B148" s="7">
        <v>43101</v>
      </c>
      <c r="C148" s="7">
        <v>43190</v>
      </c>
      <c r="D148" s="8" t="s">
        <v>215</v>
      </c>
      <c r="E148" s="8" t="s">
        <v>536</v>
      </c>
      <c r="F148" s="8" t="s">
        <v>101</v>
      </c>
      <c r="G148" s="8" t="s">
        <v>537</v>
      </c>
      <c r="H148" s="8" t="s">
        <v>538</v>
      </c>
      <c r="I148" s="8" t="s">
        <v>516</v>
      </c>
      <c r="J148" s="16" t="s">
        <v>205</v>
      </c>
      <c r="K148" s="9">
        <v>50</v>
      </c>
      <c r="L148" s="9">
        <v>50</v>
      </c>
      <c r="M148" s="9">
        <v>0</v>
      </c>
      <c r="N148" s="9">
        <v>5</v>
      </c>
      <c r="O148" s="16" t="s">
        <v>54</v>
      </c>
      <c r="P148" s="8" t="s">
        <v>517</v>
      </c>
      <c r="Q148" s="8" t="s">
        <v>663</v>
      </c>
      <c r="R148" s="7">
        <v>43190</v>
      </c>
      <c r="S148" s="7">
        <v>43190</v>
      </c>
      <c r="T148" s="8"/>
    </row>
    <row r="149" spans="1:20" s="5" customFormat="1" ht="18.75" customHeight="1">
      <c r="A149" s="6">
        <v>2018</v>
      </c>
      <c r="B149" s="7">
        <v>43101</v>
      </c>
      <c r="C149" s="7">
        <v>43190</v>
      </c>
      <c r="D149" s="8" t="s">
        <v>215</v>
      </c>
      <c r="E149" s="8" t="s">
        <v>539</v>
      </c>
      <c r="F149" s="8" t="s">
        <v>101</v>
      </c>
      <c r="G149" s="8" t="s">
        <v>540</v>
      </c>
      <c r="H149" s="8" t="s">
        <v>541</v>
      </c>
      <c r="I149" s="8" t="s">
        <v>542</v>
      </c>
      <c r="J149" s="16" t="s">
        <v>205</v>
      </c>
      <c r="K149" s="9">
        <v>2000</v>
      </c>
      <c r="L149" s="9">
        <v>2000</v>
      </c>
      <c r="M149" s="9">
        <v>0</v>
      </c>
      <c r="N149" s="9">
        <v>380</v>
      </c>
      <c r="O149" s="16" t="s">
        <v>54</v>
      </c>
      <c r="P149" s="8" t="s">
        <v>517</v>
      </c>
      <c r="Q149" s="8" t="s">
        <v>663</v>
      </c>
      <c r="R149" s="7">
        <v>43190</v>
      </c>
      <c r="S149" s="7">
        <v>43190</v>
      </c>
      <c r="T149" s="8"/>
    </row>
    <row r="150" spans="1:20" s="5" customFormat="1" ht="18.75" customHeight="1">
      <c r="A150" s="6">
        <v>2018</v>
      </c>
      <c r="B150" s="7">
        <v>43101</v>
      </c>
      <c r="C150" s="7">
        <v>43190</v>
      </c>
      <c r="D150" s="8" t="s">
        <v>215</v>
      </c>
      <c r="E150" s="15" t="s">
        <v>543</v>
      </c>
      <c r="F150" s="8" t="s">
        <v>101</v>
      </c>
      <c r="G150" s="15" t="s">
        <v>544</v>
      </c>
      <c r="H150" s="15" t="s">
        <v>545</v>
      </c>
      <c r="I150" s="8" t="s">
        <v>546</v>
      </c>
      <c r="J150" s="16" t="s">
        <v>205</v>
      </c>
      <c r="K150" s="20">
        <v>300</v>
      </c>
      <c r="L150" s="20">
        <v>300</v>
      </c>
      <c r="M150" s="9">
        <v>0</v>
      </c>
      <c r="N150" s="9">
        <v>184</v>
      </c>
      <c r="O150" s="16" t="s">
        <v>54</v>
      </c>
      <c r="P150" s="8" t="s">
        <v>547</v>
      </c>
      <c r="Q150" s="8" t="s">
        <v>664</v>
      </c>
      <c r="R150" s="7">
        <v>43190</v>
      </c>
      <c r="S150" s="7">
        <v>43190</v>
      </c>
      <c r="T150" s="8"/>
    </row>
    <row r="151" spans="1:20" s="5" customFormat="1" ht="18.75" customHeight="1">
      <c r="A151" s="6">
        <v>2018</v>
      </c>
      <c r="B151" s="7">
        <v>43101</v>
      </c>
      <c r="C151" s="7">
        <v>43190</v>
      </c>
      <c r="D151" s="8" t="s">
        <v>215</v>
      </c>
      <c r="E151" s="15" t="s">
        <v>548</v>
      </c>
      <c r="F151" s="8" t="s">
        <v>101</v>
      </c>
      <c r="G151" s="15" t="s">
        <v>549</v>
      </c>
      <c r="H151" s="8" t="s">
        <v>550</v>
      </c>
      <c r="I151" s="8" t="s">
        <v>551</v>
      </c>
      <c r="J151" s="16" t="s">
        <v>205</v>
      </c>
      <c r="K151" s="20">
        <v>112.5</v>
      </c>
      <c r="L151" s="20">
        <v>112.5</v>
      </c>
      <c r="M151" s="9">
        <v>0</v>
      </c>
      <c r="N151" s="9">
        <v>38</v>
      </c>
      <c r="O151" s="16" t="s">
        <v>54</v>
      </c>
      <c r="P151" s="8" t="s">
        <v>547</v>
      </c>
      <c r="Q151" s="8" t="s">
        <v>664</v>
      </c>
      <c r="R151" s="7">
        <v>43190</v>
      </c>
      <c r="S151" s="7">
        <v>43190</v>
      </c>
      <c r="T151" s="8"/>
    </row>
    <row r="152" spans="1:20" s="5" customFormat="1" ht="18.75" customHeight="1">
      <c r="A152" s="6">
        <v>2018</v>
      </c>
      <c r="B152" s="7">
        <v>43101</v>
      </c>
      <c r="C152" s="7">
        <v>43190</v>
      </c>
      <c r="D152" s="8" t="s">
        <v>215</v>
      </c>
      <c r="E152" s="15" t="s">
        <v>552</v>
      </c>
      <c r="F152" s="8" t="s">
        <v>101</v>
      </c>
      <c r="G152" s="15" t="s">
        <v>553</v>
      </c>
      <c r="H152" s="8" t="s">
        <v>554</v>
      </c>
      <c r="I152" s="8" t="s">
        <v>555</v>
      </c>
      <c r="J152" s="16" t="s">
        <v>205</v>
      </c>
      <c r="K152" s="20">
        <v>112.5</v>
      </c>
      <c r="L152" s="20">
        <v>112.5</v>
      </c>
      <c r="M152" s="9">
        <v>0</v>
      </c>
      <c r="N152" s="9">
        <v>0</v>
      </c>
      <c r="O152" s="16" t="s">
        <v>54</v>
      </c>
      <c r="P152" s="8" t="s">
        <v>547</v>
      </c>
      <c r="Q152" s="8" t="s">
        <v>664</v>
      </c>
      <c r="R152" s="7">
        <v>43190</v>
      </c>
      <c r="S152" s="7">
        <v>43190</v>
      </c>
      <c r="T152" s="8"/>
    </row>
    <row r="153" spans="1:20" s="5" customFormat="1" ht="18.75" customHeight="1">
      <c r="A153" s="6">
        <v>2018</v>
      </c>
      <c r="B153" s="7">
        <v>43101</v>
      </c>
      <c r="C153" s="7">
        <v>43190</v>
      </c>
      <c r="D153" s="8" t="s">
        <v>215</v>
      </c>
      <c r="E153" s="8" t="s">
        <v>556</v>
      </c>
      <c r="F153" s="8" t="s">
        <v>101</v>
      </c>
      <c r="G153" s="15" t="s">
        <v>557</v>
      </c>
      <c r="H153" s="8" t="s">
        <v>558</v>
      </c>
      <c r="I153" s="8" t="s">
        <v>559</v>
      </c>
      <c r="J153" s="16" t="s">
        <v>205</v>
      </c>
      <c r="K153" s="20">
        <v>90</v>
      </c>
      <c r="L153" s="20">
        <v>90</v>
      </c>
      <c r="M153" s="9">
        <v>0</v>
      </c>
      <c r="N153" s="9">
        <v>13</v>
      </c>
      <c r="O153" s="16" t="s">
        <v>54</v>
      </c>
      <c r="P153" s="8" t="s">
        <v>547</v>
      </c>
      <c r="Q153" s="8" t="s">
        <v>664</v>
      </c>
      <c r="R153" s="7">
        <v>43190</v>
      </c>
      <c r="S153" s="7">
        <v>43190</v>
      </c>
      <c r="T153" s="8"/>
    </row>
    <row r="154" spans="1:20" s="5" customFormat="1" ht="18.75" customHeight="1">
      <c r="A154" s="6">
        <v>2018</v>
      </c>
      <c r="B154" s="7">
        <v>43101</v>
      </c>
      <c r="C154" s="7">
        <v>43190</v>
      </c>
      <c r="D154" s="8" t="s">
        <v>215</v>
      </c>
      <c r="E154" s="8" t="s">
        <v>560</v>
      </c>
      <c r="F154" s="8" t="s">
        <v>101</v>
      </c>
      <c r="G154" s="15" t="s">
        <v>561</v>
      </c>
      <c r="H154" s="8" t="s">
        <v>562</v>
      </c>
      <c r="I154" s="8" t="s">
        <v>563</v>
      </c>
      <c r="J154" s="16" t="s">
        <v>205</v>
      </c>
      <c r="K154" s="20">
        <v>75</v>
      </c>
      <c r="L154" s="20">
        <v>75</v>
      </c>
      <c r="M154" s="9">
        <v>0</v>
      </c>
      <c r="N154" s="9">
        <v>39</v>
      </c>
      <c r="O154" s="16" t="s">
        <v>54</v>
      </c>
      <c r="P154" s="8" t="s">
        <v>547</v>
      </c>
      <c r="Q154" s="8" t="s">
        <v>664</v>
      </c>
      <c r="R154" s="7">
        <v>43190</v>
      </c>
      <c r="S154" s="7">
        <v>43190</v>
      </c>
      <c r="T154" s="8"/>
    </row>
    <row r="155" spans="1:20" s="5" customFormat="1" ht="18.75" customHeight="1">
      <c r="A155" s="6">
        <v>2018</v>
      </c>
      <c r="B155" s="7">
        <v>43101</v>
      </c>
      <c r="C155" s="7">
        <v>43190</v>
      </c>
      <c r="D155" s="8" t="s">
        <v>215</v>
      </c>
      <c r="E155" s="8" t="s">
        <v>564</v>
      </c>
      <c r="F155" s="8" t="s">
        <v>101</v>
      </c>
      <c r="G155" s="15" t="s">
        <v>565</v>
      </c>
      <c r="H155" s="8" t="s">
        <v>566</v>
      </c>
      <c r="I155" s="8" t="s">
        <v>567</v>
      </c>
      <c r="J155" s="16" t="s">
        <v>205</v>
      </c>
      <c r="K155" s="20">
        <v>180</v>
      </c>
      <c r="L155" s="20">
        <v>180</v>
      </c>
      <c r="M155" s="9">
        <v>0</v>
      </c>
      <c r="N155" s="9">
        <v>147</v>
      </c>
      <c r="O155" s="16" t="s">
        <v>54</v>
      </c>
      <c r="P155" s="8" t="s">
        <v>547</v>
      </c>
      <c r="Q155" s="8" t="s">
        <v>664</v>
      </c>
      <c r="R155" s="7">
        <v>43190</v>
      </c>
      <c r="S155" s="7">
        <v>43190</v>
      </c>
      <c r="T155" s="8"/>
    </row>
    <row r="156" spans="1:20" s="5" customFormat="1" ht="18.75" customHeight="1">
      <c r="A156" s="6">
        <v>2018</v>
      </c>
      <c r="B156" s="7">
        <v>43101</v>
      </c>
      <c r="C156" s="7">
        <v>43190</v>
      </c>
      <c r="D156" s="8" t="s">
        <v>215</v>
      </c>
      <c r="E156" s="8" t="s">
        <v>568</v>
      </c>
      <c r="F156" s="8" t="s">
        <v>101</v>
      </c>
      <c r="G156" s="15" t="s">
        <v>569</v>
      </c>
      <c r="H156" s="8" t="s">
        <v>570</v>
      </c>
      <c r="I156" s="8" t="s">
        <v>571</v>
      </c>
      <c r="J156" s="16" t="s">
        <v>205</v>
      </c>
      <c r="K156" s="20">
        <v>1.5</v>
      </c>
      <c r="L156" s="20">
        <v>1.5</v>
      </c>
      <c r="M156" s="9">
        <v>0</v>
      </c>
      <c r="N156" s="9">
        <v>2</v>
      </c>
      <c r="O156" s="16" t="s">
        <v>54</v>
      </c>
      <c r="P156" s="8" t="s">
        <v>547</v>
      </c>
      <c r="Q156" s="8" t="s">
        <v>664</v>
      </c>
      <c r="R156" s="7">
        <v>43190</v>
      </c>
      <c r="S156" s="7">
        <v>43190</v>
      </c>
      <c r="T156" s="8"/>
    </row>
    <row r="157" spans="1:20" s="5" customFormat="1" ht="18.75" customHeight="1">
      <c r="A157" s="6">
        <v>2018</v>
      </c>
      <c r="B157" s="7">
        <v>43101</v>
      </c>
      <c r="C157" s="7">
        <v>43190</v>
      </c>
      <c r="D157" s="8" t="s">
        <v>215</v>
      </c>
      <c r="E157" s="8" t="s">
        <v>572</v>
      </c>
      <c r="F157" s="8" t="s">
        <v>101</v>
      </c>
      <c r="G157" s="15" t="s">
        <v>573</v>
      </c>
      <c r="H157" s="8" t="s">
        <v>574</v>
      </c>
      <c r="I157" s="8" t="s">
        <v>575</v>
      </c>
      <c r="J157" s="16" t="s">
        <v>205</v>
      </c>
      <c r="K157" s="20">
        <v>24</v>
      </c>
      <c r="L157" s="20">
        <v>24</v>
      </c>
      <c r="M157" s="9">
        <v>0</v>
      </c>
      <c r="N157" s="9">
        <v>1</v>
      </c>
      <c r="O157" s="16" t="s">
        <v>54</v>
      </c>
      <c r="P157" s="8" t="s">
        <v>547</v>
      </c>
      <c r="Q157" s="8" t="s">
        <v>664</v>
      </c>
      <c r="R157" s="7">
        <v>43190</v>
      </c>
      <c r="S157" s="7">
        <v>43190</v>
      </c>
      <c r="T157" s="8"/>
    </row>
    <row r="158" spans="1:20" s="5" customFormat="1" ht="18.75" customHeight="1">
      <c r="A158" s="6">
        <v>2018</v>
      </c>
      <c r="B158" s="7">
        <v>43101</v>
      </c>
      <c r="C158" s="7">
        <v>43190</v>
      </c>
      <c r="D158" s="8" t="s">
        <v>215</v>
      </c>
      <c r="E158" s="8" t="s">
        <v>576</v>
      </c>
      <c r="F158" s="8" t="s">
        <v>101</v>
      </c>
      <c r="G158" s="15" t="s">
        <v>577</v>
      </c>
      <c r="H158" s="8" t="s">
        <v>578</v>
      </c>
      <c r="I158" s="8" t="s">
        <v>579</v>
      </c>
      <c r="J158" s="16" t="s">
        <v>205</v>
      </c>
      <c r="K158" s="20">
        <v>90</v>
      </c>
      <c r="L158" s="20">
        <v>90</v>
      </c>
      <c r="M158" s="9">
        <v>0</v>
      </c>
      <c r="N158" s="9">
        <v>98</v>
      </c>
      <c r="O158" s="16" t="s">
        <v>54</v>
      </c>
      <c r="P158" s="8" t="s">
        <v>547</v>
      </c>
      <c r="Q158" s="8" t="s">
        <v>664</v>
      </c>
      <c r="R158" s="7">
        <v>43190</v>
      </c>
      <c r="S158" s="7">
        <v>43190</v>
      </c>
      <c r="T158" s="8"/>
    </row>
    <row r="159" spans="1:20" s="5" customFormat="1" ht="18.75" customHeight="1">
      <c r="A159" s="6">
        <v>2018</v>
      </c>
      <c r="B159" s="7">
        <v>43101</v>
      </c>
      <c r="C159" s="7">
        <v>43190</v>
      </c>
      <c r="D159" s="8" t="s">
        <v>215</v>
      </c>
      <c r="E159" s="8" t="s">
        <v>580</v>
      </c>
      <c r="F159" s="8" t="s">
        <v>101</v>
      </c>
      <c r="G159" s="15" t="s">
        <v>581</v>
      </c>
      <c r="H159" s="8"/>
      <c r="I159" s="8" t="s">
        <v>582</v>
      </c>
      <c r="J159" s="16" t="s">
        <v>205</v>
      </c>
      <c r="K159" s="20">
        <v>9</v>
      </c>
      <c r="L159" s="20">
        <v>9</v>
      </c>
      <c r="M159" s="9">
        <v>0</v>
      </c>
      <c r="N159" s="9">
        <v>1</v>
      </c>
      <c r="O159" s="16" t="s">
        <v>54</v>
      </c>
      <c r="P159" s="8" t="s">
        <v>547</v>
      </c>
      <c r="Q159" s="8" t="s">
        <v>664</v>
      </c>
      <c r="R159" s="7">
        <v>43190</v>
      </c>
      <c r="S159" s="7">
        <v>43190</v>
      </c>
      <c r="T159" s="8"/>
    </row>
    <row r="160" spans="1:20" s="5" customFormat="1" ht="18.75" customHeight="1">
      <c r="A160" s="6">
        <v>2018</v>
      </c>
      <c r="B160" s="7">
        <v>43101</v>
      </c>
      <c r="C160" s="7">
        <v>43190</v>
      </c>
      <c r="D160" s="8" t="s">
        <v>215</v>
      </c>
      <c r="E160" s="15" t="s">
        <v>583</v>
      </c>
      <c r="F160" s="8" t="s">
        <v>101</v>
      </c>
      <c r="G160" s="15" t="s">
        <v>584</v>
      </c>
      <c r="H160" s="8" t="s">
        <v>585</v>
      </c>
      <c r="I160" s="8" t="s">
        <v>586</v>
      </c>
      <c r="J160" s="16" t="s">
        <v>205</v>
      </c>
      <c r="K160" s="20">
        <v>180</v>
      </c>
      <c r="L160" s="20">
        <v>180</v>
      </c>
      <c r="M160" s="9">
        <v>0</v>
      </c>
      <c r="N160" s="9">
        <v>34</v>
      </c>
      <c r="O160" s="16" t="s">
        <v>54</v>
      </c>
      <c r="P160" s="8" t="s">
        <v>547</v>
      </c>
      <c r="Q160" s="8" t="s">
        <v>664</v>
      </c>
      <c r="R160" s="7">
        <v>43190</v>
      </c>
      <c r="S160" s="7">
        <v>43190</v>
      </c>
      <c r="T160" s="8"/>
    </row>
    <row r="161" spans="1:20" s="5" customFormat="1" ht="18.75" customHeight="1">
      <c r="A161" s="6">
        <v>2018</v>
      </c>
      <c r="B161" s="7">
        <v>43101</v>
      </c>
      <c r="C161" s="7">
        <v>43190</v>
      </c>
      <c r="D161" s="8" t="s">
        <v>215</v>
      </c>
      <c r="E161" s="8" t="s">
        <v>587</v>
      </c>
      <c r="F161" s="8" t="s">
        <v>101</v>
      </c>
      <c r="G161" s="15" t="s">
        <v>588</v>
      </c>
      <c r="H161" s="8" t="s">
        <v>589</v>
      </c>
      <c r="I161" s="8" t="s">
        <v>590</v>
      </c>
      <c r="J161" s="16" t="s">
        <v>205</v>
      </c>
      <c r="K161" s="20">
        <v>37.5</v>
      </c>
      <c r="L161" s="20">
        <v>37.5</v>
      </c>
      <c r="M161" s="9">
        <v>0</v>
      </c>
      <c r="N161" s="9">
        <v>0</v>
      </c>
      <c r="O161" s="16" t="s">
        <v>54</v>
      </c>
      <c r="P161" s="8" t="s">
        <v>547</v>
      </c>
      <c r="Q161" s="8" t="s">
        <v>664</v>
      </c>
      <c r="R161" s="7">
        <v>43190</v>
      </c>
      <c r="S161" s="7">
        <v>43190</v>
      </c>
      <c r="T161" s="8"/>
    </row>
    <row r="162" spans="1:20" s="5" customFormat="1" ht="18.75" customHeight="1">
      <c r="A162" s="6">
        <v>2018</v>
      </c>
      <c r="B162" s="7">
        <v>43101</v>
      </c>
      <c r="C162" s="7">
        <v>43190</v>
      </c>
      <c r="D162" s="8" t="s">
        <v>215</v>
      </c>
      <c r="E162" s="8" t="s">
        <v>591</v>
      </c>
      <c r="F162" s="8" t="s">
        <v>101</v>
      </c>
      <c r="G162" s="15" t="s">
        <v>592</v>
      </c>
      <c r="H162" s="8" t="s">
        <v>593</v>
      </c>
      <c r="I162" s="8" t="s">
        <v>594</v>
      </c>
      <c r="J162" s="16" t="s">
        <v>205</v>
      </c>
      <c r="K162" s="20">
        <v>3</v>
      </c>
      <c r="L162" s="20">
        <v>3</v>
      </c>
      <c r="M162" s="9">
        <v>0</v>
      </c>
      <c r="N162" s="9">
        <v>0</v>
      </c>
      <c r="O162" s="16" t="s">
        <v>54</v>
      </c>
      <c r="P162" s="8" t="s">
        <v>547</v>
      </c>
      <c r="Q162" s="8" t="s">
        <v>664</v>
      </c>
      <c r="R162" s="7">
        <v>43190</v>
      </c>
      <c r="S162" s="7">
        <v>43190</v>
      </c>
      <c r="T162" s="8"/>
    </row>
    <row r="163" spans="1:20" s="5" customFormat="1" ht="18.75" customHeight="1">
      <c r="A163" s="6">
        <v>2018</v>
      </c>
      <c r="B163" s="7">
        <v>43101</v>
      </c>
      <c r="C163" s="7">
        <v>43190</v>
      </c>
      <c r="D163" s="8" t="s">
        <v>215</v>
      </c>
      <c r="E163" s="8" t="s">
        <v>595</v>
      </c>
      <c r="F163" s="8" t="s">
        <v>101</v>
      </c>
      <c r="G163" s="15" t="s">
        <v>596</v>
      </c>
      <c r="H163" s="8" t="s">
        <v>597</v>
      </c>
      <c r="I163" s="8" t="s">
        <v>598</v>
      </c>
      <c r="J163" s="16" t="s">
        <v>205</v>
      </c>
      <c r="K163" s="20">
        <v>3</v>
      </c>
      <c r="L163" s="20">
        <v>3</v>
      </c>
      <c r="M163" s="9">
        <v>0</v>
      </c>
      <c r="N163" s="9">
        <v>1</v>
      </c>
      <c r="O163" s="16" t="s">
        <v>54</v>
      </c>
      <c r="P163" s="8" t="s">
        <v>547</v>
      </c>
      <c r="Q163" s="8" t="s">
        <v>664</v>
      </c>
      <c r="R163" s="7">
        <v>43190</v>
      </c>
      <c r="S163" s="7">
        <v>43190</v>
      </c>
      <c r="T163" s="8"/>
    </row>
    <row r="164" spans="1:20" s="5" customFormat="1" ht="18.75" customHeight="1">
      <c r="A164" s="6">
        <v>2018</v>
      </c>
      <c r="B164" s="7">
        <v>43101</v>
      </c>
      <c r="C164" s="7">
        <v>43190</v>
      </c>
      <c r="D164" s="8" t="s">
        <v>215</v>
      </c>
      <c r="E164" s="8" t="s">
        <v>599</v>
      </c>
      <c r="F164" s="8" t="s">
        <v>101</v>
      </c>
      <c r="G164" s="15" t="s">
        <v>600</v>
      </c>
      <c r="H164" s="8" t="s">
        <v>601</v>
      </c>
      <c r="I164" s="8" t="s">
        <v>602</v>
      </c>
      <c r="J164" s="16" t="s">
        <v>205</v>
      </c>
      <c r="K164" s="20">
        <v>3</v>
      </c>
      <c r="L164" s="20">
        <v>3</v>
      </c>
      <c r="M164" s="9">
        <v>0</v>
      </c>
      <c r="N164" s="9">
        <v>1</v>
      </c>
      <c r="O164" s="16" t="s">
        <v>54</v>
      </c>
      <c r="P164" s="8" t="s">
        <v>547</v>
      </c>
      <c r="Q164" s="8" t="s">
        <v>664</v>
      </c>
      <c r="R164" s="7">
        <v>43190</v>
      </c>
      <c r="S164" s="7">
        <v>43190</v>
      </c>
      <c r="T164" s="8"/>
    </row>
    <row r="165" spans="1:20" s="5" customFormat="1" ht="18.75" customHeight="1">
      <c r="A165" s="6">
        <v>2018</v>
      </c>
      <c r="B165" s="7">
        <v>43101</v>
      </c>
      <c r="C165" s="7">
        <v>43190</v>
      </c>
      <c r="D165" s="8" t="s">
        <v>215</v>
      </c>
      <c r="E165" s="8" t="s">
        <v>603</v>
      </c>
      <c r="F165" s="8" t="s">
        <v>101</v>
      </c>
      <c r="G165" s="15" t="s">
        <v>604</v>
      </c>
      <c r="H165" s="8" t="s">
        <v>605</v>
      </c>
      <c r="I165" s="8" t="s">
        <v>606</v>
      </c>
      <c r="J165" s="16" t="s">
        <v>205</v>
      </c>
      <c r="K165" s="20">
        <v>3</v>
      </c>
      <c r="L165" s="20">
        <v>3</v>
      </c>
      <c r="M165" s="9">
        <v>0</v>
      </c>
      <c r="N165" s="9">
        <v>0</v>
      </c>
      <c r="O165" s="16" t="s">
        <v>54</v>
      </c>
      <c r="P165" s="8" t="s">
        <v>547</v>
      </c>
      <c r="Q165" s="8" t="s">
        <v>664</v>
      </c>
      <c r="R165" s="7">
        <v>43190</v>
      </c>
      <c r="S165" s="7">
        <v>43190</v>
      </c>
      <c r="T165" s="8"/>
    </row>
    <row r="166" spans="1:20" s="5" customFormat="1" ht="18.75" customHeight="1">
      <c r="A166" s="6">
        <v>2018</v>
      </c>
      <c r="B166" s="7">
        <v>43101</v>
      </c>
      <c r="C166" s="7">
        <v>43190</v>
      </c>
      <c r="D166" s="8" t="s">
        <v>215</v>
      </c>
      <c r="E166" s="8" t="s">
        <v>607</v>
      </c>
      <c r="F166" s="8" t="s">
        <v>101</v>
      </c>
      <c r="G166" s="15" t="s">
        <v>608</v>
      </c>
      <c r="H166" s="8" t="s">
        <v>609</v>
      </c>
      <c r="I166" s="8" t="s">
        <v>610</v>
      </c>
      <c r="J166" s="16" t="s">
        <v>205</v>
      </c>
      <c r="K166" s="20">
        <v>72</v>
      </c>
      <c r="L166" s="20">
        <v>72</v>
      </c>
      <c r="M166" s="9">
        <v>0</v>
      </c>
      <c r="N166" s="9">
        <v>19</v>
      </c>
      <c r="O166" s="16" t="s">
        <v>54</v>
      </c>
      <c r="P166" s="8" t="s">
        <v>547</v>
      </c>
      <c r="Q166" s="8" t="s">
        <v>664</v>
      </c>
      <c r="R166" s="7">
        <v>43190</v>
      </c>
      <c r="S166" s="7">
        <v>43190</v>
      </c>
      <c r="T166" s="8"/>
    </row>
    <row r="167" spans="1:20" s="5" customFormat="1" ht="18.75" customHeight="1">
      <c r="A167" s="6">
        <v>2018</v>
      </c>
      <c r="B167" s="7">
        <v>43101</v>
      </c>
      <c r="C167" s="7">
        <v>43190</v>
      </c>
      <c r="D167" s="8" t="s">
        <v>215</v>
      </c>
      <c r="E167" s="8" t="s">
        <v>611</v>
      </c>
      <c r="F167" s="8" t="s">
        <v>101</v>
      </c>
      <c r="G167" s="15" t="s">
        <v>612</v>
      </c>
      <c r="H167" s="8" t="s">
        <v>613</v>
      </c>
      <c r="I167" s="8" t="s">
        <v>614</v>
      </c>
      <c r="J167" s="16" t="s">
        <v>205</v>
      </c>
      <c r="K167" s="20">
        <v>72</v>
      </c>
      <c r="L167" s="20">
        <v>72</v>
      </c>
      <c r="M167" s="9">
        <v>0</v>
      </c>
      <c r="N167" s="9">
        <v>20</v>
      </c>
      <c r="O167" s="16" t="s">
        <v>54</v>
      </c>
      <c r="P167" s="8" t="s">
        <v>547</v>
      </c>
      <c r="Q167" s="8" t="s">
        <v>664</v>
      </c>
      <c r="R167" s="7">
        <v>43190</v>
      </c>
      <c r="S167" s="7">
        <v>43190</v>
      </c>
      <c r="T167" s="8"/>
    </row>
    <row r="168" spans="1:20" s="5" customFormat="1" ht="18.75" customHeight="1">
      <c r="A168" s="6">
        <v>2018</v>
      </c>
      <c r="B168" s="7">
        <v>43101</v>
      </c>
      <c r="C168" s="7">
        <v>43190</v>
      </c>
      <c r="D168" s="8" t="s">
        <v>215</v>
      </c>
      <c r="E168" s="8" t="s">
        <v>615</v>
      </c>
      <c r="F168" s="8" t="s">
        <v>101</v>
      </c>
      <c r="G168" s="15" t="s">
        <v>616</v>
      </c>
      <c r="H168" s="8" t="s">
        <v>617</v>
      </c>
      <c r="I168" s="8" t="s">
        <v>618</v>
      </c>
      <c r="J168" s="16" t="s">
        <v>205</v>
      </c>
      <c r="K168" s="20">
        <v>18.75</v>
      </c>
      <c r="L168" s="20">
        <v>18.75</v>
      </c>
      <c r="M168" s="9">
        <v>0</v>
      </c>
      <c r="N168" s="9">
        <v>20</v>
      </c>
      <c r="O168" s="16" t="s">
        <v>54</v>
      </c>
      <c r="P168" s="8" t="s">
        <v>547</v>
      </c>
      <c r="Q168" s="8" t="s">
        <v>664</v>
      </c>
      <c r="R168" s="7">
        <v>43190</v>
      </c>
      <c r="S168" s="7">
        <v>43190</v>
      </c>
      <c r="T168" s="8"/>
    </row>
    <row r="169" spans="1:20" s="5" customFormat="1" ht="18.75" customHeight="1">
      <c r="A169" s="6">
        <v>2018</v>
      </c>
      <c r="B169" s="7">
        <v>43101</v>
      </c>
      <c r="C169" s="7">
        <v>43190</v>
      </c>
      <c r="D169" s="8" t="s">
        <v>215</v>
      </c>
      <c r="E169" s="8" t="s">
        <v>619</v>
      </c>
      <c r="F169" s="8" t="s">
        <v>101</v>
      </c>
      <c r="G169" s="15" t="s">
        <v>620</v>
      </c>
      <c r="H169" s="8" t="s">
        <v>621</v>
      </c>
      <c r="I169" s="8" t="s">
        <v>622</v>
      </c>
      <c r="J169" s="16" t="s">
        <v>205</v>
      </c>
      <c r="K169" s="20">
        <v>22.5</v>
      </c>
      <c r="L169" s="20">
        <v>22.5</v>
      </c>
      <c r="M169" s="9">
        <v>0</v>
      </c>
      <c r="N169" s="9">
        <v>56</v>
      </c>
      <c r="O169" s="16" t="s">
        <v>54</v>
      </c>
      <c r="P169" s="8" t="s">
        <v>547</v>
      </c>
      <c r="Q169" s="8" t="s">
        <v>664</v>
      </c>
      <c r="R169" s="7">
        <v>43190</v>
      </c>
      <c r="S169" s="7">
        <v>43190</v>
      </c>
      <c r="T169" s="8"/>
    </row>
    <row r="170" spans="1:20" s="5" customFormat="1" ht="18.75" customHeight="1">
      <c r="A170" s="6">
        <v>2018</v>
      </c>
      <c r="B170" s="7">
        <v>43101</v>
      </c>
      <c r="C170" s="7">
        <v>43190</v>
      </c>
      <c r="D170" s="8" t="s">
        <v>215</v>
      </c>
      <c r="E170" s="8" t="s">
        <v>623</v>
      </c>
      <c r="F170" s="8" t="s">
        <v>101</v>
      </c>
      <c r="G170" s="15" t="s">
        <v>624</v>
      </c>
      <c r="H170" s="8" t="s">
        <v>625</v>
      </c>
      <c r="I170" s="8" t="s">
        <v>626</v>
      </c>
      <c r="J170" s="16" t="s">
        <v>205</v>
      </c>
      <c r="K170" s="20">
        <v>7.5</v>
      </c>
      <c r="L170" s="20">
        <v>7.5</v>
      </c>
      <c r="M170" s="9">
        <v>0</v>
      </c>
      <c r="N170" s="9">
        <v>0</v>
      </c>
      <c r="O170" s="16" t="s">
        <v>54</v>
      </c>
      <c r="P170" s="8" t="s">
        <v>547</v>
      </c>
      <c r="Q170" s="8" t="s">
        <v>664</v>
      </c>
      <c r="R170" s="7">
        <v>43190</v>
      </c>
      <c r="S170" s="7">
        <v>43190</v>
      </c>
      <c r="T170" s="8"/>
    </row>
    <row r="171" spans="1:20" s="5" customFormat="1" ht="18.75" customHeight="1">
      <c r="A171" s="6">
        <v>2018</v>
      </c>
      <c r="B171" s="7">
        <v>43101</v>
      </c>
      <c r="C171" s="7">
        <v>43190</v>
      </c>
      <c r="D171" s="8" t="s">
        <v>215</v>
      </c>
      <c r="E171" s="8" t="s">
        <v>627</v>
      </c>
      <c r="F171" s="8" t="s">
        <v>101</v>
      </c>
      <c r="G171" s="8" t="s">
        <v>628</v>
      </c>
      <c r="H171" s="8" t="s">
        <v>629</v>
      </c>
      <c r="I171" s="8" t="s">
        <v>630</v>
      </c>
      <c r="J171" s="16" t="s">
        <v>205</v>
      </c>
      <c r="K171" s="9">
        <v>127</v>
      </c>
      <c r="L171" s="9">
        <v>127</v>
      </c>
      <c r="M171" s="9">
        <v>0</v>
      </c>
      <c r="N171" s="9">
        <v>44</v>
      </c>
      <c r="O171" s="16" t="s">
        <v>54</v>
      </c>
      <c r="P171" s="8" t="s">
        <v>631</v>
      </c>
      <c r="Q171" s="8" t="s">
        <v>665</v>
      </c>
      <c r="R171" s="7">
        <v>43190</v>
      </c>
      <c r="S171" s="7">
        <v>43190</v>
      </c>
      <c r="T171" s="8"/>
    </row>
    <row r="172" spans="1:20" s="5" customFormat="1" ht="18.75" customHeight="1">
      <c r="A172" s="6">
        <v>2018</v>
      </c>
      <c r="B172" s="7">
        <v>43101</v>
      </c>
      <c r="C172" s="7">
        <v>43190</v>
      </c>
      <c r="D172" s="8" t="s">
        <v>215</v>
      </c>
      <c r="E172" s="8" t="s">
        <v>632</v>
      </c>
      <c r="F172" s="8" t="s">
        <v>101</v>
      </c>
      <c r="G172" s="8" t="s">
        <v>633</v>
      </c>
      <c r="H172" s="8" t="s">
        <v>629</v>
      </c>
      <c r="I172" s="8" t="s">
        <v>634</v>
      </c>
      <c r="J172" s="16" t="s">
        <v>205</v>
      </c>
      <c r="K172" s="9">
        <v>45434</v>
      </c>
      <c r="L172" s="9">
        <v>45434</v>
      </c>
      <c r="M172" s="9">
        <v>0</v>
      </c>
      <c r="N172" s="9">
        <v>24073</v>
      </c>
      <c r="O172" s="16" t="s">
        <v>54</v>
      </c>
      <c r="P172" s="8" t="s">
        <v>631</v>
      </c>
      <c r="Q172" s="8" t="s">
        <v>665</v>
      </c>
      <c r="R172" s="7">
        <v>43190</v>
      </c>
      <c r="S172" s="7">
        <v>43190</v>
      </c>
      <c r="T172" s="8"/>
    </row>
    <row r="173" spans="1:20" s="5" customFormat="1" ht="18.75" customHeight="1">
      <c r="A173" s="6">
        <v>2018</v>
      </c>
      <c r="B173" s="7">
        <v>43101</v>
      </c>
      <c r="C173" s="7">
        <v>43190</v>
      </c>
      <c r="D173" s="8" t="s">
        <v>215</v>
      </c>
      <c r="E173" s="8" t="s">
        <v>635</v>
      </c>
      <c r="F173" s="8" t="s">
        <v>101</v>
      </c>
      <c r="G173" s="8" t="s">
        <v>636</v>
      </c>
      <c r="H173" s="8" t="s">
        <v>629</v>
      </c>
      <c r="I173" s="8" t="s">
        <v>426</v>
      </c>
      <c r="J173" s="16" t="s">
        <v>205</v>
      </c>
      <c r="K173" s="9">
        <v>24428</v>
      </c>
      <c r="L173" s="9">
        <v>24428</v>
      </c>
      <c r="M173" s="9">
        <v>0</v>
      </c>
      <c r="N173" s="9">
        <v>8801</v>
      </c>
      <c r="O173" s="16" t="s">
        <v>54</v>
      </c>
      <c r="P173" s="8" t="s">
        <v>631</v>
      </c>
      <c r="Q173" s="8" t="s">
        <v>665</v>
      </c>
      <c r="R173" s="7">
        <v>43190</v>
      </c>
      <c r="S173" s="7">
        <v>43190</v>
      </c>
      <c r="T173" s="8"/>
    </row>
    <row r="174" spans="1:20" s="5" customFormat="1" ht="18.75" customHeight="1">
      <c r="A174" s="6">
        <v>2018</v>
      </c>
      <c r="B174" s="7">
        <v>43101</v>
      </c>
      <c r="C174" s="7">
        <v>43190</v>
      </c>
      <c r="D174" s="8" t="s">
        <v>215</v>
      </c>
      <c r="E174" s="8" t="s">
        <v>637</v>
      </c>
      <c r="F174" s="8" t="s">
        <v>101</v>
      </c>
      <c r="G174" s="8" t="s">
        <v>638</v>
      </c>
      <c r="H174" s="8" t="s">
        <v>629</v>
      </c>
      <c r="I174" s="8" t="s">
        <v>630</v>
      </c>
      <c r="J174" s="16" t="s">
        <v>205</v>
      </c>
      <c r="K174" s="9">
        <v>31</v>
      </c>
      <c r="L174" s="9">
        <v>31</v>
      </c>
      <c r="M174" s="9">
        <v>0</v>
      </c>
      <c r="N174" s="9">
        <v>10</v>
      </c>
      <c r="O174" s="16" t="s">
        <v>54</v>
      </c>
      <c r="P174" s="8" t="s">
        <v>631</v>
      </c>
      <c r="Q174" s="8" t="s">
        <v>665</v>
      </c>
      <c r="R174" s="7">
        <v>43190</v>
      </c>
      <c r="S174" s="7">
        <v>43190</v>
      </c>
      <c r="T174" s="8"/>
    </row>
    <row r="175" spans="1:20" s="5" customFormat="1" ht="18.75" customHeight="1">
      <c r="A175" s="6">
        <v>2018</v>
      </c>
      <c r="B175" s="7">
        <v>43101</v>
      </c>
      <c r="C175" s="7">
        <v>43190</v>
      </c>
      <c r="D175" s="8" t="s">
        <v>215</v>
      </c>
      <c r="E175" s="8" t="s">
        <v>639</v>
      </c>
      <c r="F175" s="8" t="s">
        <v>101</v>
      </c>
      <c r="G175" s="8" t="s">
        <v>640</v>
      </c>
      <c r="H175" s="8" t="s">
        <v>629</v>
      </c>
      <c r="I175" s="8" t="s">
        <v>386</v>
      </c>
      <c r="J175" s="16" t="s">
        <v>205</v>
      </c>
      <c r="K175" s="9">
        <v>10</v>
      </c>
      <c r="L175" s="9">
        <v>10</v>
      </c>
      <c r="M175" s="9">
        <v>0</v>
      </c>
      <c r="N175" s="9">
        <v>3</v>
      </c>
      <c r="O175" s="16" t="s">
        <v>54</v>
      </c>
      <c r="P175" s="8" t="s">
        <v>631</v>
      </c>
      <c r="Q175" s="8" t="s">
        <v>665</v>
      </c>
      <c r="R175" s="7">
        <v>43190</v>
      </c>
      <c r="S175" s="7">
        <v>43190</v>
      </c>
      <c r="T175" s="8"/>
    </row>
    <row r="176" spans="1:20" s="5" customFormat="1" ht="18.75" customHeight="1">
      <c r="A176" s="6">
        <v>2018</v>
      </c>
      <c r="B176" s="7">
        <v>43101</v>
      </c>
      <c r="C176" s="7">
        <v>43190</v>
      </c>
      <c r="D176" s="8" t="s">
        <v>215</v>
      </c>
      <c r="E176" s="15" t="s">
        <v>641</v>
      </c>
      <c r="F176" s="8" t="s">
        <v>101</v>
      </c>
      <c r="G176" s="15" t="s">
        <v>642</v>
      </c>
      <c r="H176" s="15" t="s">
        <v>643</v>
      </c>
      <c r="I176" s="8" t="s">
        <v>386</v>
      </c>
      <c r="J176" s="16" t="s">
        <v>205</v>
      </c>
      <c r="K176" s="9">
        <v>2240</v>
      </c>
      <c r="L176" s="9">
        <v>2240</v>
      </c>
      <c r="M176" s="9">
        <v>0</v>
      </c>
      <c r="N176" s="9">
        <v>309</v>
      </c>
      <c r="O176" s="16" t="s">
        <v>54</v>
      </c>
      <c r="P176" s="8" t="s">
        <v>631</v>
      </c>
      <c r="Q176" s="8" t="s">
        <v>665</v>
      </c>
      <c r="R176" s="7">
        <v>43190</v>
      </c>
      <c r="S176" s="7">
        <v>43190</v>
      </c>
      <c r="T176" s="8"/>
    </row>
    <row r="177" spans="1:20" s="5" customFormat="1" ht="18.75" customHeight="1">
      <c r="A177" s="6">
        <v>2018</v>
      </c>
      <c r="B177" s="7">
        <v>43101</v>
      </c>
      <c r="C177" s="7">
        <v>43190</v>
      </c>
      <c r="D177" s="8" t="s">
        <v>215</v>
      </c>
      <c r="E177" s="15" t="s">
        <v>644</v>
      </c>
      <c r="F177" s="8" t="s">
        <v>101</v>
      </c>
      <c r="G177" s="15" t="s">
        <v>645</v>
      </c>
      <c r="H177" s="8" t="s">
        <v>646</v>
      </c>
      <c r="I177" s="8" t="s">
        <v>386</v>
      </c>
      <c r="J177" s="16" t="s">
        <v>205</v>
      </c>
      <c r="K177" s="9">
        <v>24</v>
      </c>
      <c r="L177" s="9">
        <v>24</v>
      </c>
      <c r="M177" s="9">
        <v>0</v>
      </c>
      <c r="N177" s="9">
        <v>7</v>
      </c>
      <c r="O177" s="16" t="s">
        <v>54</v>
      </c>
      <c r="P177" s="8" t="s">
        <v>631</v>
      </c>
      <c r="Q177" s="8" t="s">
        <v>665</v>
      </c>
      <c r="R177" s="7">
        <v>43190</v>
      </c>
      <c r="S177" s="7">
        <v>43190</v>
      </c>
      <c r="T177" s="8"/>
    </row>
    <row r="178" spans="1:20" s="5" customFormat="1" ht="18.75" customHeight="1">
      <c r="A178" s="6">
        <v>2018</v>
      </c>
      <c r="B178" s="7">
        <v>43101</v>
      </c>
      <c r="C178" s="7">
        <v>43190</v>
      </c>
      <c r="D178" s="8" t="s">
        <v>215</v>
      </c>
      <c r="E178" s="15" t="s">
        <v>647</v>
      </c>
      <c r="F178" s="8" t="s">
        <v>101</v>
      </c>
      <c r="G178" s="15" t="s">
        <v>648</v>
      </c>
      <c r="H178" s="8" t="s">
        <v>649</v>
      </c>
      <c r="I178" s="8" t="s">
        <v>386</v>
      </c>
      <c r="J178" s="16" t="s">
        <v>205</v>
      </c>
      <c r="K178" s="9">
        <v>8</v>
      </c>
      <c r="L178" s="9">
        <v>8</v>
      </c>
      <c r="M178" s="9">
        <v>0</v>
      </c>
      <c r="N178" s="9">
        <v>10</v>
      </c>
      <c r="O178" s="16" t="s">
        <v>54</v>
      </c>
      <c r="P178" s="8" t="s">
        <v>631</v>
      </c>
      <c r="Q178" s="8" t="s">
        <v>665</v>
      </c>
      <c r="R178" s="7">
        <v>43190</v>
      </c>
      <c r="S178" s="7">
        <v>43190</v>
      </c>
      <c r="T178" s="8"/>
    </row>
    <row r="179" spans="1:20" s="5" customFormat="1" ht="18.75" customHeight="1">
      <c r="A179" s="6">
        <v>2018</v>
      </c>
      <c r="B179" s="7">
        <v>43101</v>
      </c>
      <c r="C179" s="7">
        <v>43190</v>
      </c>
      <c r="D179" s="8" t="s">
        <v>215</v>
      </c>
      <c r="E179" s="8" t="s">
        <v>650</v>
      </c>
      <c r="F179" s="8" t="s">
        <v>101</v>
      </c>
      <c r="G179" s="8" t="s">
        <v>651</v>
      </c>
      <c r="H179" s="8" t="s">
        <v>629</v>
      </c>
      <c r="I179" s="8" t="s">
        <v>505</v>
      </c>
      <c r="J179" s="16" t="s">
        <v>205</v>
      </c>
      <c r="K179" s="9">
        <v>23</v>
      </c>
      <c r="L179" s="9">
        <v>23</v>
      </c>
      <c r="M179" s="9">
        <v>0</v>
      </c>
      <c r="N179" s="9">
        <v>14</v>
      </c>
      <c r="O179" s="16" t="s">
        <v>54</v>
      </c>
      <c r="P179" s="8" t="s">
        <v>652</v>
      </c>
      <c r="Q179" s="8" t="s">
        <v>665</v>
      </c>
      <c r="R179" s="7">
        <v>43190</v>
      </c>
      <c r="S179" s="7">
        <v>43190</v>
      </c>
      <c r="T179" s="8"/>
    </row>
    <row r="180" spans="1:20" s="5" customFormat="1" ht="18.75" customHeight="1">
      <c r="A180" s="6">
        <v>2018</v>
      </c>
      <c r="B180" s="7">
        <v>43101</v>
      </c>
      <c r="C180" s="7">
        <v>43190</v>
      </c>
      <c r="D180" s="21" t="s">
        <v>1351</v>
      </c>
      <c r="E180" s="21" t="s">
        <v>666</v>
      </c>
      <c r="F180" s="21" t="s">
        <v>667</v>
      </c>
      <c r="G180" s="21" t="s">
        <v>668</v>
      </c>
      <c r="H180" s="21" t="s">
        <v>669</v>
      </c>
      <c r="I180" s="21" t="s">
        <v>670</v>
      </c>
      <c r="J180" s="22" t="s">
        <v>671</v>
      </c>
      <c r="K180" s="23">
        <v>0</v>
      </c>
      <c r="L180" s="21">
        <v>2</v>
      </c>
      <c r="M180" s="9">
        <v>0</v>
      </c>
      <c r="N180" s="21">
        <v>0</v>
      </c>
      <c r="O180" s="22" t="s">
        <v>54</v>
      </c>
      <c r="P180" s="21" t="s">
        <v>672</v>
      </c>
      <c r="Q180" s="21" t="s">
        <v>673</v>
      </c>
      <c r="R180" s="7">
        <v>43190</v>
      </c>
      <c r="S180" s="7">
        <v>43190</v>
      </c>
      <c r="T180" s="21" t="s">
        <v>674</v>
      </c>
    </row>
    <row r="181" spans="1:20" s="5" customFormat="1" ht="18.75" customHeight="1">
      <c r="A181" s="6">
        <v>2018</v>
      </c>
      <c r="B181" s="7">
        <v>43101</v>
      </c>
      <c r="C181" s="7">
        <v>43190</v>
      </c>
      <c r="D181" s="21" t="s">
        <v>1351</v>
      </c>
      <c r="E181" s="21" t="s">
        <v>666</v>
      </c>
      <c r="F181" s="21" t="s">
        <v>675</v>
      </c>
      <c r="G181" s="21" t="s">
        <v>676</v>
      </c>
      <c r="H181" s="21" t="s">
        <v>669</v>
      </c>
      <c r="I181" s="21" t="s">
        <v>677</v>
      </c>
      <c r="J181" s="22" t="s">
        <v>671</v>
      </c>
      <c r="K181" s="23">
        <v>0</v>
      </c>
      <c r="L181" s="21">
        <v>1500</v>
      </c>
      <c r="M181" s="9">
        <v>0</v>
      </c>
      <c r="N181" s="21">
        <v>168</v>
      </c>
      <c r="O181" s="22" t="s">
        <v>54</v>
      </c>
      <c r="P181" s="21" t="s">
        <v>678</v>
      </c>
      <c r="Q181" s="21" t="s">
        <v>679</v>
      </c>
      <c r="R181" s="7">
        <v>43190</v>
      </c>
      <c r="S181" s="7">
        <v>43190</v>
      </c>
      <c r="T181" s="21" t="s">
        <v>1334</v>
      </c>
    </row>
    <row r="182" spans="1:20" s="5" customFormat="1" ht="18.75" customHeight="1">
      <c r="A182" s="6">
        <v>2018</v>
      </c>
      <c r="B182" s="7">
        <v>43101</v>
      </c>
      <c r="C182" s="7">
        <v>43190</v>
      </c>
      <c r="D182" s="21" t="s">
        <v>1351</v>
      </c>
      <c r="E182" s="21" t="s">
        <v>681</v>
      </c>
      <c r="F182" s="21" t="s">
        <v>682</v>
      </c>
      <c r="G182" s="21" t="s">
        <v>683</v>
      </c>
      <c r="H182" s="21" t="s">
        <v>684</v>
      </c>
      <c r="I182" s="21" t="s">
        <v>685</v>
      </c>
      <c r="J182" s="22" t="s">
        <v>671</v>
      </c>
      <c r="K182" s="23">
        <v>0</v>
      </c>
      <c r="L182" s="21">
        <v>320000</v>
      </c>
      <c r="M182" s="21">
        <v>0</v>
      </c>
      <c r="N182" s="21">
        <v>54227</v>
      </c>
      <c r="O182" s="22" t="s">
        <v>54</v>
      </c>
      <c r="P182" s="21" t="s">
        <v>686</v>
      </c>
      <c r="Q182" s="21" t="s">
        <v>679</v>
      </c>
      <c r="R182" s="7">
        <v>43190</v>
      </c>
      <c r="S182" s="7">
        <v>43190</v>
      </c>
      <c r="T182" s="21" t="s">
        <v>1334</v>
      </c>
    </row>
    <row r="183" spans="1:20" s="5" customFormat="1" ht="18.75" customHeight="1">
      <c r="A183" s="6">
        <v>2018</v>
      </c>
      <c r="B183" s="7">
        <v>43101</v>
      </c>
      <c r="C183" s="7">
        <v>43190</v>
      </c>
      <c r="D183" s="21" t="s">
        <v>1351</v>
      </c>
      <c r="E183" s="21" t="s">
        <v>687</v>
      </c>
      <c r="F183" s="21" t="s">
        <v>688</v>
      </c>
      <c r="G183" s="21" t="s">
        <v>683</v>
      </c>
      <c r="H183" s="21" t="s">
        <v>684</v>
      </c>
      <c r="I183" s="21" t="s">
        <v>689</v>
      </c>
      <c r="J183" s="22" t="s">
        <v>671</v>
      </c>
      <c r="K183" s="23">
        <v>17690</v>
      </c>
      <c r="L183" s="21">
        <v>37200</v>
      </c>
      <c r="M183" s="21">
        <v>0</v>
      </c>
      <c r="N183" s="21">
        <v>3253</v>
      </c>
      <c r="O183" s="22" t="s">
        <v>54</v>
      </c>
      <c r="P183" s="21" t="s">
        <v>686</v>
      </c>
      <c r="Q183" s="21" t="s">
        <v>679</v>
      </c>
      <c r="R183" s="7">
        <v>43190</v>
      </c>
      <c r="S183" s="7">
        <v>43190</v>
      </c>
      <c r="T183" s="21" t="s">
        <v>1334</v>
      </c>
    </row>
    <row r="184" spans="1:20" s="5" customFormat="1" ht="18.75" customHeight="1">
      <c r="A184" s="6">
        <v>2018</v>
      </c>
      <c r="B184" s="7">
        <v>43101</v>
      </c>
      <c r="C184" s="7">
        <v>43190</v>
      </c>
      <c r="D184" s="21" t="s">
        <v>1351</v>
      </c>
      <c r="E184" s="21" t="s">
        <v>690</v>
      </c>
      <c r="F184" s="21" t="s">
        <v>691</v>
      </c>
      <c r="G184" s="21" t="s">
        <v>683</v>
      </c>
      <c r="H184" s="21" t="s">
        <v>684</v>
      </c>
      <c r="I184" s="21" t="s">
        <v>692</v>
      </c>
      <c r="J184" s="22" t="s">
        <v>671</v>
      </c>
      <c r="K184" s="23">
        <v>390</v>
      </c>
      <c r="L184" s="21">
        <v>15000</v>
      </c>
      <c r="M184" s="21">
        <v>0</v>
      </c>
      <c r="N184" s="21">
        <v>51</v>
      </c>
      <c r="O184" s="22" t="s">
        <v>54</v>
      </c>
      <c r="P184" s="21" t="s">
        <v>686</v>
      </c>
      <c r="Q184" s="21" t="s">
        <v>679</v>
      </c>
      <c r="R184" s="7">
        <v>43190</v>
      </c>
      <c r="S184" s="7">
        <v>43190</v>
      </c>
      <c r="T184" s="21" t="s">
        <v>680</v>
      </c>
    </row>
    <row r="185" spans="1:20" s="5" customFormat="1" ht="18.75" customHeight="1">
      <c r="A185" s="6">
        <v>2018</v>
      </c>
      <c r="B185" s="7">
        <v>43101</v>
      </c>
      <c r="C185" s="7">
        <v>43190</v>
      </c>
      <c r="D185" s="21" t="s">
        <v>1351</v>
      </c>
      <c r="E185" s="21" t="s">
        <v>693</v>
      </c>
      <c r="F185" s="21" t="s">
        <v>694</v>
      </c>
      <c r="G185" s="21" t="s">
        <v>683</v>
      </c>
      <c r="H185" s="21" t="s">
        <v>684</v>
      </c>
      <c r="I185" s="21" t="s">
        <v>695</v>
      </c>
      <c r="J185" s="22" t="s">
        <v>671</v>
      </c>
      <c r="K185" s="23">
        <v>0</v>
      </c>
      <c r="L185" s="21">
        <v>25</v>
      </c>
      <c r="M185" s="21">
        <v>0</v>
      </c>
      <c r="N185" s="21">
        <v>2</v>
      </c>
      <c r="O185" s="22" t="s">
        <v>54</v>
      </c>
      <c r="P185" s="21" t="s">
        <v>672</v>
      </c>
      <c r="Q185" s="21" t="s">
        <v>679</v>
      </c>
      <c r="R185" s="7">
        <v>43190</v>
      </c>
      <c r="S185" s="7">
        <v>43190</v>
      </c>
      <c r="T185" s="21" t="s">
        <v>1334</v>
      </c>
    </row>
    <row r="186" spans="1:20" s="5" customFormat="1" ht="18.75" customHeight="1">
      <c r="A186" s="6">
        <v>2018</v>
      </c>
      <c r="B186" s="7">
        <v>43101</v>
      </c>
      <c r="C186" s="7">
        <v>43190</v>
      </c>
      <c r="D186" s="21" t="s">
        <v>1351</v>
      </c>
      <c r="E186" s="21" t="s">
        <v>696</v>
      </c>
      <c r="F186" s="21" t="s">
        <v>691</v>
      </c>
      <c r="G186" s="21" t="s">
        <v>683</v>
      </c>
      <c r="H186" s="21" t="s">
        <v>684</v>
      </c>
      <c r="I186" s="21" t="s">
        <v>408</v>
      </c>
      <c r="J186" s="22" t="s">
        <v>671</v>
      </c>
      <c r="K186" s="23">
        <v>0</v>
      </c>
      <c r="L186" s="21">
        <v>15000</v>
      </c>
      <c r="M186" s="21">
        <v>0</v>
      </c>
      <c r="N186" s="21">
        <v>24</v>
      </c>
      <c r="O186" s="22" t="s">
        <v>54</v>
      </c>
      <c r="P186" s="21" t="s">
        <v>672</v>
      </c>
      <c r="Q186" s="21" t="s">
        <v>679</v>
      </c>
      <c r="R186" s="7">
        <v>43190</v>
      </c>
      <c r="S186" s="7">
        <v>43190</v>
      </c>
      <c r="T186" s="21" t="s">
        <v>1334</v>
      </c>
    </row>
    <row r="187" spans="1:20" s="5" customFormat="1" ht="18.75" customHeight="1">
      <c r="A187" s="6">
        <v>2018</v>
      </c>
      <c r="B187" s="7">
        <v>43101</v>
      </c>
      <c r="C187" s="7">
        <v>43190</v>
      </c>
      <c r="D187" s="21" t="s">
        <v>1351</v>
      </c>
      <c r="E187" s="21" t="s">
        <v>697</v>
      </c>
      <c r="F187" s="21" t="s">
        <v>698</v>
      </c>
      <c r="G187" s="21" t="s">
        <v>683</v>
      </c>
      <c r="H187" s="21" t="s">
        <v>684</v>
      </c>
      <c r="I187" s="21" t="s">
        <v>505</v>
      </c>
      <c r="J187" s="22" t="s">
        <v>671</v>
      </c>
      <c r="K187" s="23">
        <v>12</v>
      </c>
      <c r="L187" s="21">
        <v>15</v>
      </c>
      <c r="M187" s="21">
        <v>0</v>
      </c>
      <c r="N187" s="21">
        <v>1</v>
      </c>
      <c r="O187" s="22" t="s">
        <v>54</v>
      </c>
      <c r="P187" s="21" t="s">
        <v>672</v>
      </c>
      <c r="Q187" s="21" t="s">
        <v>679</v>
      </c>
      <c r="R187" s="7">
        <v>43190</v>
      </c>
      <c r="S187" s="7">
        <v>43190</v>
      </c>
      <c r="T187" s="21" t="s">
        <v>1334</v>
      </c>
    </row>
    <row r="188" spans="1:20" s="5" customFormat="1" ht="18.75" customHeight="1">
      <c r="A188" s="6">
        <v>2018</v>
      </c>
      <c r="B188" s="7">
        <v>43101</v>
      </c>
      <c r="C188" s="7">
        <v>43190</v>
      </c>
      <c r="D188" s="21" t="s">
        <v>1351</v>
      </c>
      <c r="E188" s="21" t="s">
        <v>699</v>
      </c>
      <c r="F188" s="21" t="s">
        <v>700</v>
      </c>
      <c r="G188" s="21" t="s">
        <v>683</v>
      </c>
      <c r="H188" s="21" t="s">
        <v>684</v>
      </c>
      <c r="I188" s="21" t="s">
        <v>701</v>
      </c>
      <c r="J188" s="22" t="s">
        <v>671</v>
      </c>
      <c r="K188" s="23">
        <v>0</v>
      </c>
      <c r="L188" s="21">
        <v>50</v>
      </c>
      <c r="M188" s="21">
        <v>0</v>
      </c>
      <c r="N188" s="21">
        <v>168</v>
      </c>
      <c r="O188" s="22" t="s">
        <v>54</v>
      </c>
      <c r="P188" s="21" t="s">
        <v>672</v>
      </c>
      <c r="Q188" s="21" t="s">
        <v>679</v>
      </c>
      <c r="R188" s="7">
        <v>43190</v>
      </c>
      <c r="S188" s="7">
        <v>43190</v>
      </c>
      <c r="T188" s="21" t="s">
        <v>1334</v>
      </c>
    </row>
    <row r="189" spans="1:20" s="5" customFormat="1" ht="18.75" customHeight="1">
      <c r="A189" s="6">
        <v>2018</v>
      </c>
      <c r="B189" s="7">
        <v>43101</v>
      </c>
      <c r="C189" s="7">
        <v>43190</v>
      </c>
      <c r="D189" s="21" t="s">
        <v>1351</v>
      </c>
      <c r="E189" s="21" t="s">
        <v>702</v>
      </c>
      <c r="F189" s="21" t="s">
        <v>703</v>
      </c>
      <c r="G189" s="21" t="s">
        <v>683</v>
      </c>
      <c r="H189" s="21" t="s">
        <v>684</v>
      </c>
      <c r="I189" s="21" t="s">
        <v>408</v>
      </c>
      <c r="J189" s="22" t="s">
        <v>671</v>
      </c>
      <c r="K189" s="23">
        <v>0</v>
      </c>
      <c r="L189" s="21">
        <v>2000</v>
      </c>
      <c r="M189" s="21">
        <v>0</v>
      </c>
      <c r="N189" s="21">
        <v>594</v>
      </c>
      <c r="O189" s="22" t="s">
        <v>54</v>
      </c>
      <c r="P189" s="21" t="s">
        <v>672</v>
      </c>
      <c r="Q189" s="21" t="s">
        <v>679</v>
      </c>
      <c r="R189" s="7">
        <v>43190</v>
      </c>
      <c r="S189" s="7">
        <v>43190</v>
      </c>
      <c r="T189" s="21" t="s">
        <v>1334</v>
      </c>
    </row>
    <row r="190" spans="1:20" s="5" customFormat="1" ht="18.75" customHeight="1">
      <c r="A190" s="6">
        <v>2018</v>
      </c>
      <c r="B190" s="7">
        <v>43101</v>
      </c>
      <c r="C190" s="7">
        <v>43190</v>
      </c>
      <c r="D190" s="21" t="s">
        <v>1351</v>
      </c>
      <c r="E190" s="21" t="s">
        <v>704</v>
      </c>
      <c r="F190" s="21" t="s">
        <v>705</v>
      </c>
      <c r="G190" s="21" t="s">
        <v>706</v>
      </c>
      <c r="H190" s="21" t="s">
        <v>707</v>
      </c>
      <c r="I190" s="21" t="s">
        <v>708</v>
      </c>
      <c r="J190" s="22" t="s">
        <v>671</v>
      </c>
      <c r="K190" s="23">
        <v>0</v>
      </c>
      <c r="L190" s="21">
        <v>41</v>
      </c>
      <c r="M190" s="21">
        <v>0</v>
      </c>
      <c r="N190" s="21">
        <v>9</v>
      </c>
      <c r="O190" s="22" t="s">
        <v>54</v>
      </c>
      <c r="P190" s="21" t="s">
        <v>672</v>
      </c>
      <c r="Q190" s="21" t="s">
        <v>709</v>
      </c>
      <c r="R190" s="7">
        <v>43190</v>
      </c>
      <c r="S190" s="7">
        <v>43190</v>
      </c>
      <c r="T190" s="21" t="s">
        <v>1335</v>
      </c>
    </row>
    <row r="191" spans="1:20" s="5" customFormat="1" ht="18.75" customHeight="1">
      <c r="A191" s="6">
        <v>2018</v>
      </c>
      <c r="B191" s="7">
        <v>43101</v>
      </c>
      <c r="C191" s="7">
        <v>43190</v>
      </c>
      <c r="D191" s="21" t="s">
        <v>1351</v>
      </c>
      <c r="E191" s="21" t="s">
        <v>710</v>
      </c>
      <c r="F191" s="21" t="s">
        <v>711</v>
      </c>
      <c r="G191" s="21" t="s">
        <v>712</v>
      </c>
      <c r="H191" s="21" t="s">
        <v>713</v>
      </c>
      <c r="I191" s="21" t="s">
        <v>714</v>
      </c>
      <c r="J191" s="22" t="s">
        <v>671</v>
      </c>
      <c r="K191" s="23">
        <v>0</v>
      </c>
      <c r="L191" s="21">
        <v>36</v>
      </c>
      <c r="M191" s="21">
        <v>0</v>
      </c>
      <c r="N191" s="21">
        <v>11</v>
      </c>
      <c r="O191" s="22" t="s">
        <v>54</v>
      </c>
      <c r="P191" s="21" t="s">
        <v>715</v>
      </c>
      <c r="Q191" s="21" t="s">
        <v>716</v>
      </c>
      <c r="R191" s="7">
        <v>43190</v>
      </c>
      <c r="S191" s="7">
        <v>43190</v>
      </c>
      <c r="T191" s="21" t="s">
        <v>1336</v>
      </c>
    </row>
    <row r="192" spans="1:20" s="5" customFormat="1" ht="18.75" customHeight="1">
      <c r="A192" s="6">
        <v>2018</v>
      </c>
      <c r="B192" s="7">
        <v>43101</v>
      </c>
      <c r="C192" s="7">
        <v>43190</v>
      </c>
      <c r="D192" s="8" t="s">
        <v>717</v>
      </c>
      <c r="E192" s="8" t="s">
        <v>718</v>
      </c>
      <c r="F192" s="9" t="s">
        <v>102</v>
      </c>
      <c r="G192" s="8" t="s">
        <v>719</v>
      </c>
      <c r="H192" s="8" t="s">
        <v>720</v>
      </c>
      <c r="I192" s="8" t="s">
        <v>718</v>
      </c>
      <c r="J192" s="24" t="s">
        <v>205</v>
      </c>
      <c r="K192" s="9">
        <v>36</v>
      </c>
      <c r="L192" s="9">
        <v>37</v>
      </c>
      <c r="M192" s="9">
        <v>2</v>
      </c>
      <c r="N192" s="9">
        <v>2</v>
      </c>
      <c r="O192" s="6" t="s">
        <v>54</v>
      </c>
      <c r="P192" s="8" t="s">
        <v>721</v>
      </c>
      <c r="Q192" s="8" t="s">
        <v>805</v>
      </c>
      <c r="R192" s="7">
        <v>43190</v>
      </c>
      <c r="S192" s="7">
        <v>43190</v>
      </c>
      <c r="T192" s="25" t="s">
        <v>1337</v>
      </c>
    </row>
    <row r="193" spans="1:20" s="5" customFormat="1" ht="18.75" customHeight="1">
      <c r="A193" s="6">
        <v>2018</v>
      </c>
      <c r="B193" s="7">
        <v>43101</v>
      </c>
      <c r="C193" s="7">
        <v>43190</v>
      </c>
      <c r="D193" s="8" t="s">
        <v>717</v>
      </c>
      <c r="E193" s="8" t="s">
        <v>722</v>
      </c>
      <c r="F193" s="9" t="s">
        <v>102</v>
      </c>
      <c r="G193" s="15" t="s">
        <v>723</v>
      </c>
      <c r="H193" s="8" t="s">
        <v>724</v>
      </c>
      <c r="I193" s="8" t="s">
        <v>722</v>
      </c>
      <c r="J193" s="24" t="s">
        <v>205</v>
      </c>
      <c r="K193" s="9">
        <v>773</v>
      </c>
      <c r="L193" s="9">
        <v>343</v>
      </c>
      <c r="M193" s="9">
        <v>134</v>
      </c>
      <c r="N193" s="9">
        <v>134</v>
      </c>
      <c r="O193" s="6" t="s">
        <v>54</v>
      </c>
      <c r="P193" s="8" t="s">
        <v>725</v>
      </c>
      <c r="Q193" s="8" t="s">
        <v>806</v>
      </c>
      <c r="R193" s="7">
        <v>43190</v>
      </c>
      <c r="S193" s="7">
        <v>43190</v>
      </c>
      <c r="T193" s="25" t="s">
        <v>815</v>
      </c>
    </row>
    <row r="194" spans="1:20" s="5" customFormat="1" ht="18.75" customHeight="1">
      <c r="A194" s="6">
        <v>2018</v>
      </c>
      <c r="B194" s="7">
        <v>43101</v>
      </c>
      <c r="C194" s="7">
        <v>43190</v>
      </c>
      <c r="D194" s="8" t="s">
        <v>717</v>
      </c>
      <c r="E194" s="8" t="s">
        <v>726</v>
      </c>
      <c r="F194" s="9" t="s">
        <v>102</v>
      </c>
      <c r="G194" s="8" t="s">
        <v>727</v>
      </c>
      <c r="H194" s="8" t="s">
        <v>728</v>
      </c>
      <c r="I194" s="8" t="s">
        <v>726</v>
      </c>
      <c r="J194" s="24" t="s">
        <v>205</v>
      </c>
      <c r="K194" s="9">
        <v>88</v>
      </c>
      <c r="L194" s="9">
        <v>95</v>
      </c>
      <c r="M194" s="9">
        <v>11</v>
      </c>
      <c r="N194" s="9">
        <v>11</v>
      </c>
      <c r="O194" s="6" t="s">
        <v>55</v>
      </c>
      <c r="P194" s="8" t="s">
        <v>725</v>
      </c>
      <c r="Q194" s="8" t="s">
        <v>807</v>
      </c>
      <c r="R194" s="7">
        <v>43190</v>
      </c>
      <c r="S194" s="7">
        <v>43190</v>
      </c>
      <c r="T194" s="25" t="s">
        <v>1338</v>
      </c>
    </row>
    <row r="195" spans="1:20" s="5" customFormat="1" ht="18.75" customHeight="1">
      <c r="A195" s="6">
        <v>2018</v>
      </c>
      <c r="B195" s="7">
        <v>43101</v>
      </c>
      <c r="C195" s="7">
        <v>43190</v>
      </c>
      <c r="D195" s="8" t="s">
        <v>717</v>
      </c>
      <c r="E195" s="8" t="s">
        <v>729</v>
      </c>
      <c r="F195" s="9" t="s">
        <v>730</v>
      </c>
      <c r="G195" s="8" t="s">
        <v>731</v>
      </c>
      <c r="H195" s="8" t="s">
        <v>732</v>
      </c>
      <c r="I195" s="8" t="s">
        <v>695</v>
      </c>
      <c r="J195" s="24" t="s">
        <v>205</v>
      </c>
      <c r="K195" s="9">
        <v>209</v>
      </c>
      <c r="L195" s="9">
        <v>220</v>
      </c>
      <c r="M195" s="9">
        <v>15</v>
      </c>
      <c r="N195" s="9">
        <v>23</v>
      </c>
      <c r="O195" s="6" t="s">
        <v>54</v>
      </c>
      <c r="P195" s="8" t="s">
        <v>733</v>
      </c>
      <c r="Q195" s="8" t="s">
        <v>808</v>
      </c>
      <c r="R195" s="7">
        <v>43190</v>
      </c>
      <c r="S195" s="7">
        <v>43190</v>
      </c>
      <c r="T195" s="25" t="s">
        <v>1339</v>
      </c>
    </row>
    <row r="196" spans="1:20" s="5" customFormat="1" ht="18.75" customHeight="1">
      <c r="A196" s="6">
        <v>2018</v>
      </c>
      <c r="B196" s="7">
        <v>43101</v>
      </c>
      <c r="C196" s="7">
        <v>43190</v>
      </c>
      <c r="D196" s="8" t="s">
        <v>717</v>
      </c>
      <c r="E196" s="8" t="s">
        <v>734</v>
      </c>
      <c r="F196" s="9" t="s">
        <v>730</v>
      </c>
      <c r="G196" s="8" t="s">
        <v>735</v>
      </c>
      <c r="H196" s="8" t="s">
        <v>736</v>
      </c>
      <c r="I196" s="8" t="s">
        <v>267</v>
      </c>
      <c r="J196" s="24" t="s">
        <v>205</v>
      </c>
      <c r="K196" s="11">
        <v>935</v>
      </c>
      <c r="L196" s="9">
        <v>852</v>
      </c>
      <c r="M196" s="9">
        <v>444</v>
      </c>
      <c r="N196" s="9">
        <v>444</v>
      </c>
      <c r="O196" s="6" t="s">
        <v>54</v>
      </c>
      <c r="P196" s="8" t="s">
        <v>733</v>
      </c>
      <c r="Q196" s="8" t="s">
        <v>808</v>
      </c>
      <c r="R196" s="7">
        <v>43190</v>
      </c>
      <c r="S196" s="7">
        <v>43190</v>
      </c>
      <c r="T196" s="25" t="s">
        <v>1340</v>
      </c>
    </row>
    <row r="197" spans="1:20" s="5" customFormat="1" ht="18.75" customHeight="1">
      <c r="A197" s="6">
        <v>2018</v>
      </c>
      <c r="B197" s="7">
        <v>43101</v>
      </c>
      <c r="C197" s="7">
        <v>43190</v>
      </c>
      <c r="D197" s="8" t="s">
        <v>717</v>
      </c>
      <c r="E197" s="8" t="s">
        <v>737</v>
      </c>
      <c r="F197" s="9" t="s">
        <v>730</v>
      </c>
      <c r="G197" s="8" t="s">
        <v>738</v>
      </c>
      <c r="H197" s="8" t="s">
        <v>739</v>
      </c>
      <c r="I197" s="8" t="s">
        <v>426</v>
      </c>
      <c r="J197" s="24" t="s">
        <v>740</v>
      </c>
      <c r="K197" s="9">
        <v>277</v>
      </c>
      <c r="L197" s="9">
        <v>284</v>
      </c>
      <c r="M197" s="9">
        <v>109</v>
      </c>
      <c r="N197" s="9">
        <v>109</v>
      </c>
      <c r="O197" s="6" t="s">
        <v>54</v>
      </c>
      <c r="P197" s="8" t="s">
        <v>733</v>
      </c>
      <c r="Q197" s="8" t="s">
        <v>808</v>
      </c>
      <c r="R197" s="7">
        <v>43190</v>
      </c>
      <c r="S197" s="7">
        <v>43190</v>
      </c>
      <c r="T197" s="25" t="s">
        <v>816</v>
      </c>
    </row>
    <row r="198" spans="1:20" s="5" customFormat="1" ht="18.75" customHeight="1">
      <c r="A198" s="6">
        <v>2018</v>
      </c>
      <c r="B198" s="7">
        <v>43101</v>
      </c>
      <c r="C198" s="7">
        <v>43190</v>
      </c>
      <c r="D198" s="8" t="s">
        <v>717</v>
      </c>
      <c r="E198" s="8" t="s">
        <v>741</v>
      </c>
      <c r="F198" s="9" t="s">
        <v>101</v>
      </c>
      <c r="G198" s="8" t="s">
        <v>742</v>
      </c>
      <c r="H198" s="8" t="s">
        <v>743</v>
      </c>
      <c r="I198" s="8" t="s">
        <v>744</v>
      </c>
      <c r="J198" s="24" t="s">
        <v>205</v>
      </c>
      <c r="K198" s="9">
        <v>428</v>
      </c>
      <c r="L198" s="9">
        <v>360</v>
      </c>
      <c r="M198" s="9">
        <v>86</v>
      </c>
      <c r="N198" s="9">
        <v>86</v>
      </c>
      <c r="O198" s="6" t="s">
        <v>54</v>
      </c>
      <c r="P198" s="8" t="s">
        <v>733</v>
      </c>
      <c r="Q198" s="8" t="s">
        <v>809</v>
      </c>
      <c r="R198" s="7">
        <v>43190</v>
      </c>
      <c r="S198" s="7">
        <v>43190</v>
      </c>
      <c r="T198" s="25" t="s">
        <v>817</v>
      </c>
    </row>
    <row r="199" spans="1:20" s="5" customFormat="1" ht="18.75" customHeight="1">
      <c r="A199" s="6">
        <v>2018</v>
      </c>
      <c r="B199" s="7">
        <v>43101</v>
      </c>
      <c r="C199" s="7">
        <v>43190</v>
      </c>
      <c r="D199" s="8" t="s">
        <v>717</v>
      </c>
      <c r="E199" s="8" t="s">
        <v>745</v>
      </c>
      <c r="F199" s="9" t="s">
        <v>101</v>
      </c>
      <c r="G199" s="8" t="s">
        <v>746</v>
      </c>
      <c r="H199" s="8" t="s">
        <v>747</v>
      </c>
      <c r="I199" s="8" t="s">
        <v>748</v>
      </c>
      <c r="J199" s="24" t="s">
        <v>205</v>
      </c>
      <c r="K199" s="11">
        <v>41826</v>
      </c>
      <c r="L199" s="11">
        <v>35000</v>
      </c>
      <c r="M199" s="11">
        <v>13451</v>
      </c>
      <c r="N199" s="11">
        <v>13451</v>
      </c>
      <c r="O199" s="6" t="s">
        <v>54</v>
      </c>
      <c r="P199" s="8" t="s">
        <v>749</v>
      </c>
      <c r="Q199" s="8" t="s">
        <v>810</v>
      </c>
      <c r="R199" s="7">
        <v>43190</v>
      </c>
      <c r="S199" s="7">
        <v>43190</v>
      </c>
      <c r="T199" s="8" t="s">
        <v>818</v>
      </c>
    </row>
    <row r="200" spans="1:20" s="5" customFormat="1" ht="18.75" customHeight="1">
      <c r="A200" s="6">
        <v>2018</v>
      </c>
      <c r="B200" s="7">
        <v>43101</v>
      </c>
      <c r="C200" s="7">
        <v>43190</v>
      </c>
      <c r="D200" s="8" t="s">
        <v>717</v>
      </c>
      <c r="E200" s="8" t="s">
        <v>750</v>
      </c>
      <c r="F200" s="9" t="s">
        <v>101</v>
      </c>
      <c r="G200" s="8" t="s">
        <v>751</v>
      </c>
      <c r="H200" s="8" t="s">
        <v>747</v>
      </c>
      <c r="I200" s="8" t="s">
        <v>748</v>
      </c>
      <c r="J200" s="24" t="s">
        <v>205</v>
      </c>
      <c r="K200" s="11">
        <v>21772</v>
      </c>
      <c r="L200" s="11">
        <v>20000</v>
      </c>
      <c r="M200" s="11">
        <v>6818</v>
      </c>
      <c r="N200" s="11">
        <v>6818</v>
      </c>
      <c r="O200" s="6" t="s">
        <v>54</v>
      </c>
      <c r="P200" s="8" t="s">
        <v>749</v>
      </c>
      <c r="Q200" s="8" t="s">
        <v>811</v>
      </c>
      <c r="R200" s="7">
        <v>43190</v>
      </c>
      <c r="S200" s="7">
        <v>43190</v>
      </c>
      <c r="T200" s="8" t="s">
        <v>819</v>
      </c>
    </row>
    <row r="201" spans="1:20" s="5" customFormat="1" ht="18.75" customHeight="1">
      <c r="A201" s="6">
        <v>2018</v>
      </c>
      <c r="B201" s="7">
        <v>43101</v>
      </c>
      <c r="C201" s="7">
        <v>43190</v>
      </c>
      <c r="D201" s="8" t="s">
        <v>717</v>
      </c>
      <c r="E201" s="8" t="s">
        <v>752</v>
      </c>
      <c r="F201" s="9" t="s">
        <v>101</v>
      </c>
      <c r="G201" s="8" t="s">
        <v>753</v>
      </c>
      <c r="H201" s="8" t="s">
        <v>754</v>
      </c>
      <c r="I201" s="8" t="s">
        <v>755</v>
      </c>
      <c r="J201" s="24" t="s">
        <v>205</v>
      </c>
      <c r="K201" s="11">
        <v>1178</v>
      </c>
      <c r="L201" s="11">
        <v>1030</v>
      </c>
      <c r="M201" s="9">
        <v>396</v>
      </c>
      <c r="N201" s="9">
        <v>396</v>
      </c>
      <c r="O201" s="6" t="s">
        <v>54</v>
      </c>
      <c r="P201" s="8" t="s">
        <v>749</v>
      </c>
      <c r="Q201" s="8" t="s">
        <v>811</v>
      </c>
      <c r="R201" s="7">
        <v>43190</v>
      </c>
      <c r="S201" s="7">
        <v>43190</v>
      </c>
      <c r="T201" s="8" t="s">
        <v>1341</v>
      </c>
    </row>
    <row r="202" spans="1:20" s="5" customFormat="1" ht="18.75" customHeight="1">
      <c r="A202" s="6">
        <v>2018</v>
      </c>
      <c r="B202" s="7">
        <v>43101</v>
      </c>
      <c r="C202" s="7">
        <v>43190</v>
      </c>
      <c r="D202" s="8" t="s">
        <v>717</v>
      </c>
      <c r="E202" s="8" t="s">
        <v>750</v>
      </c>
      <c r="F202" s="9" t="s">
        <v>101</v>
      </c>
      <c r="G202" s="8" t="s">
        <v>756</v>
      </c>
      <c r="H202" s="8" t="s">
        <v>747</v>
      </c>
      <c r="I202" s="8" t="s">
        <v>748</v>
      </c>
      <c r="J202" s="24" t="s">
        <v>205</v>
      </c>
      <c r="K202" s="11">
        <v>73045</v>
      </c>
      <c r="L202" s="11">
        <v>50000</v>
      </c>
      <c r="M202" s="11">
        <v>13781</v>
      </c>
      <c r="N202" s="11">
        <v>13781</v>
      </c>
      <c r="O202" s="6" t="s">
        <v>54</v>
      </c>
      <c r="P202" s="8" t="s">
        <v>749</v>
      </c>
      <c r="Q202" s="8" t="s">
        <v>811</v>
      </c>
      <c r="R202" s="7">
        <v>43190</v>
      </c>
      <c r="S202" s="7">
        <v>43190</v>
      </c>
      <c r="T202" s="8" t="s">
        <v>820</v>
      </c>
    </row>
    <row r="203" spans="1:20" s="5" customFormat="1" ht="18.75" customHeight="1">
      <c r="A203" s="6">
        <v>2018</v>
      </c>
      <c r="B203" s="7">
        <v>43101</v>
      </c>
      <c r="C203" s="7">
        <v>43190</v>
      </c>
      <c r="D203" s="8" t="s">
        <v>717</v>
      </c>
      <c r="E203" s="8" t="s">
        <v>757</v>
      </c>
      <c r="F203" s="9" t="s">
        <v>101</v>
      </c>
      <c r="G203" s="8" t="s">
        <v>758</v>
      </c>
      <c r="H203" s="8" t="s">
        <v>747</v>
      </c>
      <c r="I203" s="8" t="s">
        <v>759</v>
      </c>
      <c r="J203" s="24" t="s">
        <v>205</v>
      </c>
      <c r="K203" s="11">
        <v>2959</v>
      </c>
      <c r="L203" s="11">
        <v>2500</v>
      </c>
      <c r="M203" s="9">
        <v>531</v>
      </c>
      <c r="N203" s="9">
        <v>531</v>
      </c>
      <c r="O203" s="6" t="s">
        <v>54</v>
      </c>
      <c r="P203" s="8" t="s">
        <v>749</v>
      </c>
      <c r="Q203" s="8" t="s">
        <v>811</v>
      </c>
      <c r="R203" s="7">
        <v>43190</v>
      </c>
      <c r="S203" s="7">
        <v>43190</v>
      </c>
      <c r="T203" s="8" t="s">
        <v>821</v>
      </c>
    </row>
    <row r="204" spans="1:20" s="5" customFormat="1" ht="18.75" customHeight="1">
      <c r="A204" s="6">
        <v>2018</v>
      </c>
      <c r="B204" s="7">
        <v>43101</v>
      </c>
      <c r="C204" s="7">
        <v>43190</v>
      </c>
      <c r="D204" s="8" t="s">
        <v>717</v>
      </c>
      <c r="E204" s="8" t="s">
        <v>760</v>
      </c>
      <c r="F204" s="9" t="s">
        <v>101</v>
      </c>
      <c r="G204" s="8" t="s">
        <v>761</v>
      </c>
      <c r="H204" s="8" t="s">
        <v>762</v>
      </c>
      <c r="I204" s="8" t="s">
        <v>763</v>
      </c>
      <c r="J204" s="24" t="s">
        <v>205</v>
      </c>
      <c r="K204" s="9">
        <v>532</v>
      </c>
      <c r="L204" s="11">
        <v>531</v>
      </c>
      <c r="M204" s="9">
        <v>124</v>
      </c>
      <c r="N204" s="9">
        <v>124</v>
      </c>
      <c r="O204" s="6" t="s">
        <v>54</v>
      </c>
      <c r="P204" s="8" t="s">
        <v>764</v>
      </c>
      <c r="Q204" s="8" t="s">
        <v>812</v>
      </c>
      <c r="R204" s="7">
        <v>43190</v>
      </c>
      <c r="S204" s="7">
        <v>43190</v>
      </c>
      <c r="T204" s="25" t="s">
        <v>822</v>
      </c>
    </row>
    <row r="205" spans="1:20" s="5" customFormat="1" ht="18.75" customHeight="1">
      <c r="A205" s="6">
        <v>2018</v>
      </c>
      <c r="B205" s="7">
        <v>43101</v>
      </c>
      <c r="C205" s="7">
        <v>43190</v>
      </c>
      <c r="D205" s="8" t="s">
        <v>717</v>
      </c>
      <c r="E205" s="8" t="s">
        <v>760</v>
      </c>
      <c r="F205" s="9" t="s">
        <v>101</v>
      </c>
      <c r="G205" s="8" t="s">
        <v>765</v>
      </c>
      <c r="H205" s="15" t="s">
        <v>766</v>
      </c>
      <c r="I205" s="8" t="s">
        <v>763</v>
      </c>
      <c r="J205" s="24" t="s">
        <v>205</v>
      </c>
      <c r="K205" s="9">
        <v>701</v>
      </c>
      <c r="L205" s="11">
        <v>607</v>
      </c>
      <c r="M205" s="9">
        <v>380</v>
      </c>
      <c r="N205" s="9">
        <v>380</v>
      </c>
      <c r="O205" s="6" t="s">
        <v>54</v>
      </c>
      <c r="P205" s="8" t="s">
        <v>764</v>
      </c>
      <c r="Q205" s="15" t="s">
        <v>812</v>
      </c>
      <c r="R205" s="7">
        <v>43190</v>
      </c>
      <c r="S205" s="7">
        <v>43190</v>
      </c>
      <c r="T205" s="25" t="s">
        <v>823</v>
      </c>
    </row>
    <row r="206" spans="1:20" s="5" customFormat="1" ht="18.75" customHeight="1">
      <c r="A206" s="6">
        <v>2018</v>
      </c>
      <c r="B206" s="7">
        <v>43101</v>
      </c>
      <c r="C206" s="7">
        <v>43190</v>
      </c>
      <c r="D206" s="8" t="s">
        <v>717</v>
      </c>
      <c r="E206" s="8" t="s">
        <v>760</v>
      </c>
      <c r="F206" s="9" t="s">
        <v>101</v>
      </c>
      <c r="G206" s="8" t="s">
        <v>767</v>
      </c>
      <c r="H206" s="15" t="s">
        <v>766</v>
      </c>
      <c r="I206" s="8" t="s">
        <v>763</v>
      </c>
      <c r="J206" s="24" t="s">
        <v>205</v>
      </c>
      <c r="K206" s="9">
        <v>588</v>
      </c>
      <c r="L206" s="11">
        <v>616</v>
      </c>
      <c r="M206" s="9">
        <v>43</v>
      </c>
      <c r="N206" s="9">
        <v>43</v>
      </c>
      <c r="O206" s="6" t="s">
        <v>55</v>
      </c>
      <c r="P206" s="8" t="s">
        <v>764</v>
      </c>
      <c r="Q206" s="15" t="s">
        <v>812</v>
      </c>
      <c r="R206" s="7">
        <v>43190</v>
      </c>
      <c r="S206" s="7">
        <v>43190</v>
      </c>
      <c r="T206" s="25" t="s">
        <v>824</v>
      </c>
    </row>
    <row r="207" spans="1:20" s="5" customFormat="1" ht="18.75" customHeight="1">
      <c r="A207" s="6">
        <v>2018</v>
      </c>
      <c r="B207" s="7">
        <v>43101</v>
      </c>
      <c r="C207" s="7">
        <v>43190</v>
      </c>
      <c r="D207" s="8" t="s">
        <v>717</v>
      </c>
      <c r="E207" s="8" t="s">
        <v>760</v>
      </c>
      <c r="F207" s="9" t="s">
        <v>101</v>
      </c>
      <c r="G207" s="8" t="s">
        <v>768</v>
      </c>
      <c r="H207" s="15" t="s">
        <v>766</v>
      </c>
      <c r="I207" s="26" t="s">
        <v>763</v>
      </c>
      <c r="J207" s="24" t="s">
        <v>205</v>
      </c>
      <c r="K207" s="9">
        <v>60</v>
      </c>
      <c r="L207" s="11">
        <v>62</v>
      </c>
      <c r="M207" s="9">
        <v>6</v>
      </c>
      <c r="N207" s="9">
        <v>6</v>
      </c>
      <c r="O207" s="6" t="s">
        <v>54</v>
      </c>
      <c r="P207" s="8" t="s">
        <v>764</v>
      </c>
      <c r="Q207" s="15" t="s">
        <v>812</v>
      </c>
      <c r="R207" s="7">
        <v>43190</v>
      </c>
      <c r="S207" s="7">
        <v>43190</v>
      </c>
      <c r="T207" s="25" t="s">
        <v>825</v>
      </c>
    </row>
    <row r="208" spans="1:20" s="5" customFormat="1" ht="18.75" customHeight="1">
      <c r="A208" s="6">
        <v>2018</v>
      </c>
      <c r="B208" s="7">
        <v>43101</v>
      </c>
      <c r="C208" s="7">
        <v>43190</v>
      </c>
      <c r="D208" s="8" t="s">
        <v>717</v>
      </c>
      <c r="E208" s="8" t="s">
        <v>760</v>
      </c>
      <c r="F208" s="9" t="s">
        <v>101</v>
      </c>
      <c r="G208" s="8" t="s">
        <v>769</v>
      </c>
      <c r="H208" s="8" t="s">
        <v>770</v>
      </c>
      <c r="I208" s="8" t="s">
        <v>771</v>
      </c>
      <c r="J208" s="24" t="s">
        <v>205</v>
      </c>
      <c r="K208" s="11">
        <v>2424296.208</v>
      </c>
      <c r="L208" s="11">
        <v>2654785</v>
      </c>
      <c r="M208" s="27">
        <v>1714.82</v>
      </c>
      <c r="N208" s="28" t="s">
        <v>772</v>
      </c>
      <c r="O208" s="6" t="s">
        <v>54</v>
      </c>
      <c r="P208" s="8" t="s">
        <v>764</v>
      </c>
      <c r="Q208" s="15" t="s">
        <v>812</v>
      </c>
      <c r="R208" s="7">
        <v>43190</v>
      </c>
      <c r="S208" s="7">
        <v>43190</v>
      </c>
      <c r="T208" s="25" t="s">
        <v>826</v>
      </c>
    </row>
    <row r="209" spans="1:20" s="5" customFormat="1" ht="18.75" customHeight="1">
      <c r="A209" s="6">
        <v>2018</v>
      </c>
      <c r="B209" s="7">
        <v>43101</v>
      </c>
      <c r="C209" s="7">
        <v>43190</v>
      </c>
      <c r="D209" s="8" t="s">
        <v>717</v>
      </c>
      <c r="E209" s="8" t="s">
        <v>760</v>
      </c>
      <c r="F209" s="9" t="s">
        <v>101</v>
      </c>
      <c r="G209" s="8" t="s">
        <v>773</v>
      </c>
      <c r="H209" s="8" t="s">
        <v>774</v>
      </c>
      <c r="I209" s="15" t="s">
        <v>775</v>
      </c>
      <c r="J209" s="24" t="s">
        <v>205</v>
      </c>
      <c r="K209" s="11">
        <v>1415.038</v>
      </c>
      <c r="L209" s="11">
        <v>115768</v>
      </c>
      <c r="M209" s="11">
        <v>25771</v>
      </c>
      <c r="N209" s="11">
        <v>25771</v>
      </c>
      <c r="O209" s="6" t="s">
        <v>54</v>
      </c>
      <c r="P209" s="8" t="s">
        <v>764</v>
      </c>
      <c r="Q209" s="15" t="s">
        <v>812</v>
      </c>
      <c r="R209" s="7">
        <v>43190</v>
      </c>
      <c r="S209" s="7">
        <v>43190</v>
      </c>
      <c r="T209" s="25" t="s">
        <v>827</v>
      </c>
    </row>
    <row r="210" spans="1:20" s="5" customFormat="1" ht="18.75" customHeight="1">
      <c r="A210" s="6">
        <v>2018</v>
      </c>
      <c r="B210" s="7">
        <v>43101</v>
      </c>
      <c r="C210" s="7">
        <v>43190</v>
      </c>
      <c r="D210" s="8" t="s">
        <v>717</v>
      </c>
      <c r="E210" s="8" t="s">
        <v>760</v>
      </c>
      <c r="F210" s="9" t="s">
        <v>101</v>
      </c>
      <c r="G210" s="8" t="s">
        <v>776</v>
      </c>
      <c r="H210" s="8" t="s">
        <v>777</v>
      </c>
      <c r="I210" s="15" t="s">
        <v>778</v>
      </c>
      <c r="J210" s="24" t="s">
        <v>205</v>
      </c>
      <c r="K210" s="9">
        <v>66</v>
      </c>
      <c r="L210" s="11">
        <v>72</v>
      </c>
      <c r="M210" s="9">
        <v>3</v>
      </c>
      <c r="N210" s="9">
        <v>3</v>
      </c>
      <c r="O210" s="6" t="s">
        <v>54</v>
      </c>
      <c r="P210" s="8" t="s">
        <v>764</v>
      </c>
      <c r="Q210" s="15" t="s">
        <v>812</v>
      </c>
      <c r="R210" s="7">
        <v>43190</v>
      </c>
      <c r="S210" s="7">
        <v>43190</v>
      </c>
      <c r="T210" s="25" t="s">
        <v>828</v>
      </c>
    </row>
    <row r="211" spans="1:20" s="5" customFormat="1" ht="18.75" customHeight="1">
      <c r="A211" s="6">
        <v>2018</v>
      </c>
      <c r="B211" s="7">
        <v>43101</v>
      </c>
      <c r="C211" s="7">
        <v>43190</v>
      </c>
      <c r="D211" s="8" t="s">
        <v>717</v>
      </c>
      <c r="E211" s="8" t="s">
        <v>760</v>
      </c>
      <c r="F211" s="9" t="s">
        <v>101</v>
      </c>
      <c r="G211" s="8" t="s">
        <v>779</v>
      </c>
      <c r="H211" s="8" t="s">
        <v>780</v>
      </c>
      <c r="I211" s="15" t="s">
        <v>781</v>
      </c>
      <c r="J211" s="24" t="s">
        <v>205</v>
      </c>
      <c r="K211" s="9">
        <v>388</v>
      </c>
      <c r="L211" s="11">
        <v>386</v>
      </c>
      <c r="M211" s="9">
        <v>38</v>
      </c>
      <c r="N211" s="9">
        <v>38</v>
      </c>
      <c r="O211" s="6" t="s">
        <v>54</v>
      </c>
      <c r="P211" s="8" t="s">
        <v>764</v>
      </c>
      <c r="Q211" s="15" t="s">
        <v>812</v>
      </c>
      <c r="R211" s="7">
        <v>43190</v>
      </c>
      <c r="S211" s="7">
        <v>43190</v>
      </c>
      <c r="T211" s="25" t="s">
        <v>829</v>
      </c>
    </row>
    <row r="212" spans="1:20" s="5" customFormat="1" ht="18.75" customHeight="1">
      <c r="A212" s="6">
        <v>2018</v>
      </c>
      <c r="B212" s="7">
        <v>43101</v>
      </c>
      <c r="C212" s="7">
        <v>43190</v>
      </c>
      <c r="D212" s="8" t="s">
        <v>717</v>
      </c>
      <c r="E212" s="8" t="s">
        <v>760</v>
      </c>
      <c r="F212" s="9" t="s">
        <v>101</v>
      </c>
      <c r="G212" s="8" t="s">
        <v>782</v>
      </c>
      <c r="H212" s="8" t="s">
        <v>780</v>
      </c>
      <c r="I212" s="15" t="s">
        <v>783</v>
      </c>
      <c r="J212" s="24" t="s">
        <v>205</v>
      </c>
      <c r="K212" s="9">
        <v>389</v>
      </c>
      <c r="L212" s="11">
        <v>389</v>
      </c>
      <c r="M212" s="9">
        <v>91</v>
      </c>
      <c r="N212" s="9">
        <v>91</v>
      </c>
      <c r="O212" s="6" t="s">
        <v>54</v>
      </c>
      <c r="P212" s="8" t="s">
        <v>764</v>
      </c>
      <c r="Q212" s="15" t="s">
        <v>812</v>
      </c>
      <c r="R212" s="7">
        <v>43190</v>
      </c>
      <c r="S212" s="7">
        <v>43190</v>
      </c>
      <c r="T212" s="25" t="s">
        <v>830</v>
      </c>
    </row>
    <row r="213" spans="1:20" s="5" customFormat="1" ht="18.75" customHeight="1">
      <c r="A213" s="6">
        <v>2018</v>
      </c>
      <c r="B213" s="7">
        <v>43101</v>
      </c>
      <c r="C213" s="7">
        <v>43190</v>
      </c>
      <c r="D213" s="8" t="s">
        <v>717</v>
      </c>
      <c r="E213" s="8" t="s">
        <v>760</v>
      </c>
      <c r="F213" s="9" t="s">
        <v>101</v>
      </c>
      <c r="G213" s="8" t="s">
        <v>784</v>
      </c>
      <c r="H213" s="8" t="s">
        <v>780</v>
      </c>
      <c r="I213" s="8" t="s">
        <v>785</v>
      </c>
      <c r="J213" s="24" t="s">
        <v>205</v>
      </c>
      <c r="K213" s="9">
        <v>99</v>
      </c>
      <c r="L213" s="11">
        <v>101</v>
      </c>
      <c r="M213" s="9">
        <v>25</v>
      </c>
      <c r="N213" s="9">
        <v>25</v>
      </c>
      <c r="O213" s="6" t="s">
        <v>54</v>
      </c>
      <c r="P213" s="8" t="s">
        <v>764</v>
      </c>
      <c r="Q213" s="8" t="s">
        <v>812</v>
      </c>
      <c r="R213" s="7">
        <v>43190</v>
      </c>
      <c r="S213" s="7">
        <v>43190</v>
      </c>
      <c r="T213" s="25" t="s">
        <v>831</v>
      </c>
    </row>
    <row r="214" spans="1:20" s="5" customFormat="1" ht="18.75" customHeight="1">
      <c r="A214" s="6">
        <v>2018</v>
      </c>
      <c r="B214" s="7">
        <v>43101</v>
      </c>
      <c r="C214" s="7">
        <v>43190</v>
      </c>
      <c r="D214" s="8" t="s">
        <v>717</v>
      </c>
      <c r="E214" s="8" t="s">
        <v>760</v>
      </c>
      <c r="F214" s="9" t="s">
        <v>101</v>
      </c>
      <c r="G214" s="8" t="s">
        <v>786</v>
      </c>
      <c r="H214" s="8" t="s">
        <v>787</v>
      </c>
      <c r="I214" s="15" t="s">
        <v>788</v>
      </c>
      <c r="J214" s="24" t="s">
        <v>205</v>
      </c>
      <c r="K214" s="9">
        <v>12</v>
      </c>
      <c r="L214" s="11">
        <v>13</v>
      </c>
      <c r="M214" s="9">
        <v>0</v>
      </c>
      <c r="N214" s="9">
        <v>0</v>
      </c>
      <c r="O214" s="6" t="s">
        <v>54</v>
      </c>
      <c r="P214" s="8" t="s">
        <v>764</v>
      </c>
      <c r="Q214" s="8" t="s">
        <v>812</v>
      </c>
      <c r="R214" s="7">
        <v>43190</v>
      </c>
      <c r="S214" s="7">
        <v>43190</v>
      </c>
      <c r="T214" s="25" t="s">
        <v>832</v>
      </c>
    </row>
    <row r="215" spans="1:20" s="5" customFormat="1" ht="18.75" customHeight="1">
      <c r="A215" s="6">
        <v>2018</v>
      </c>
      <c r="B215" s="7">
        <v>43101</v>
      </c>
      <c r="C215" s="7">
        <v>43190</v>
      </c>
      <c r="D215" s="8" t="s">
        <v>717</v>
      </c>
      <c r="E215" s="8" t="s">
        <v>760</v>
      </c>
      <c r="F215" s="9" t="s">
        <v>101</v>
      </c>
      <c r="G215" s="8" t="s">
        <v>789</v>
      </c>
      <c r="H215" s="8" t="s">
        <v>790</v>
      </c>
      <c r="I215" s="15" t="s">
        <v>791</v>
      </c>
      <c r="J215" s="24" t="s">
        <v>205</v>
      </c>
      <c r="K215" s="11">
        <v>9651</v>
      </c>
      <c r="L215" s="11">
        <v>9942</v>
      </c>
      <c r="M215" s="11">
        <v>1590</v>
      </c>
      <c r="N215" s="11">
        <v>1590</v>
      </c>
      <c r="O215" s="6" t="s">
        <v>54</v>
      </c>
      <c r="P215" s="8" t="s">
        <v>764</v>
      </c>
      <c r="Q215" s="15" t="s">
        <v>812</v>
      </c>
      <c r="R215" s="7">
        <v>43190</v>
      </c>
      <c r="S215" s="7">
        <v>43190</v>
      </c>
      <c r="T215" s="25" t="s">
        <v>833</v>
      </c>
    </row>
    <row r="216" spans="1:20" s="5" customFormat="1" ht="18.75" customHeight="1">
      <c r="A216" s="6">
        <v>2018</v>
      </c>
      <c r="B216" s="7">
        <v>43101</v>
      </c>
      <c r="C216" s="7">
        <v>43190</v>
      </c>
      <c r="D216" s="8" t="s">
        <v>717</v>
      </c>
      <c r="E216" s="8" t="s">
        <v>760</v>
      </c>
      <c r="F216" s="9" t="s">
        <v>101</v>
      </c>
      <c r="G216" s="8" t="s">
        <v>792</v>
      </c>
      <c r="H216" s="8" t="s">
        <v>793</v>
      </c>
      <c r="I216" s="15" t="s">
        <v>794</v>
      </c>
      <c r="J216" s="24" t="s">
        <v>205</v>
      </c>
      <c r="K216" s="9">
        <v>18</v>
      </c>
      <c r="L216" s="11">
        <v>20</v>
      </c>
      <c r="M216" s="9">
        <v>5</v>
      </c>
      <c r="N216" s="9">
        <v>5</v>
      </c>
      <c r="O216" s="6" t="s">
        <v>54</v>
      </c>
      <c r="P216" s="8" t="s">
        <v>764</v>
      </c>
      <c r="Q216" s="15" t="s">
        <v>812</v>
      </c>
      <c r="R216" s="7">
        <v>43190</v>
      </c>
      <c r="S216" s="7">
        <v>43190</v>
      </c>
      <c r="T216" s="25" t="s">
        <v>834</v>
      </c>
    </row>
    <row r="217" spans="1:20" s="5" customFormat="1" ht="18.75" customHeight="1">
      <c r="A217" s="6">
        <v>2018</v>
      </c>
      <c r="B217" s="7">
        <v>43101</v>
      </c>
      <c r="C217" s="7">
        <v>43190</v>
      </c>
      <c r="D217" s="8" t="s">
        <v>795</v>
      </c>
      <c r="E217" s="8" t="s">
        <v>796</v>
      </c>
      <c r="F217" s="9" t="s">
        <v>101</v>
      </c>
      <c r="G217" s="8" t="s">
        <v>797</v>
      </c>
      <c r="H217" s="15" t="s">
        <v>798</v>
      </c>
      <c r="I217" s="8" t="s">
        <v>799</v>
      </c>
      <c r="J217" s="24" t="s">
        <v>205</v>
      </c>
      <c r="K217" s="9">
        <v>203</v>
      </c>
      <c r="L217" s="11">
        <v>300</v>
      </c>
      <c r="M217" s="9">
        <v>0</v>
      </c>
      <c r="N217" s="9">
        <v>0</v>
      </c>
      <c r="O217" s="6" t="s">
        <v>54</v>
      </c>
      <c r="P217" s="8" t="s">
        <v>800</v>
      </c>
      <c r="Q217" s="9" t="s">
        <v>813</v>
      </c>
      <c r="R217" s="7">
        <v>43190</v>
      </c>
      <c r="S217" s="7">
        <v>43190</v>
      </c>
      <c r="T217" s="25" t="s">
        <v>835</v>
      </c>
    </row>
    <row r="218" spans="1:20" s="5" customFormat="1" ht="18.75" customHeight="1">
      <c r="A218" s="6">
        <v>2018</v>
      </c>
      <c r="B218" s="7">
        <v>43101</v>
      </c>
      <c r="C218" s="7">
        <v>43190</v>
      </c>
      <c r="D218" s="8" t="s">
        <v>717</v>
      </c>
      <c r="E218" s="8" t="s">
        <v>801</v>
      </c>
      <c r="F218" s="9" t="s">
        <v>101</v>
      </c>
      <c r="G218" s="8" t="s">
        <v>802</v>
      </c>
      <c r="H218" s="8" t="s">
        <v>803</v>
      </c>
      <c r="I218" s="8" t="s">
        <v>801</v>
      </c>
      <c r="J218" s="24" t="s">
        <v>205</v>
      </c>
      <c r="K218" s="11">
        <v>1227834</v>
      </c>
      <c r="L218" s="11">
        <v>333.163</v>
      </c>
      <c r="M218" s="29">
        <v>485.147</v>
      </c>
      <c r="N218" s="29">
        <v>485.147</v>
      </c>
      <c r="O218" s="6" t="s">
        <v>54</v>
      </c>
      <c r="P218" s="8" t="s">
        <v>804</v>
      </c>
      <c r="Q218" s="8" t="s">
        <v>814</v>
      </c>
      <c r="R218" s="7">
        <v>43190</v>
      </c>
      <c r="S218" s="7">
        <v>43190</v>
      </c>
      <c r="T218" s="25" t="s">
        <v>836</v>
      </c>
    </row>
    <row r="219" spans="1:20" s="5" customFormat="1" ht="18.75" customHeight="1">
      <c r="A219" s="6">
        <v>2018</v>
      </c>
      <c r="B219" s="7">
        <v>43101</v>
      </c>
      <c r="C219" s="7">
        <v>43190</v>
      </c>
      <c r="D219" s="15" t="s">
        <v>837</v>
      </c>
      <c r="E219" s="15" t="s">
        <v>838</v>
      </c>
      <c r="F219" s="15" t="s">
        <v>839</v>
      </c>
      <c r="G219" s="15" t="s">
        <v>840</v>
      </c>
      <c r="H219" s="15" t="s">
        <v>841</v>
      </c>
      <c r="I219" s="15" t="s">
        <v>842</v>
      </c>
      <c r="J219" s="16" t="s">
        <v>205</v>
      </c>
      <c r="K219" s="30">
        <v>686850</v>
      </c>
      <c r="L219" s="30">
        <v>813464.1509433961</v>
      </c>
      <c r="M219" s="9">
        <v>0</v>
      </c>
      <c r="N219" s="30">
        <v>198850</v>
      </c>
      <c r="O219" s="16" t="s">
        <v>54</v>
      </c>
      <c r="P219" s="15" t="s">
        <v>843</v>
      </c>
      <c r="Q219" s="15" t="s">
        <v>850</v>
      </c>
      <c r="R219" s="7">
        <v>43190</v>
      </c>
      <c r="S219" s="7">
        <v>43190</v>
      </c>
      <c r="T219" s="26" t="s">
        <v>851</v>
      </c>
    </row>
    <row r="220" spans="1:20" s="5" customFormat="1" ht="18.75" customHeight="1">
      <c r="A220" s="6">
        <v>2018</v>
      </c>
      <c r="B220" s="7">
        <v>43101</v>
      </c>
      <c r="C220" s="7">
        <v>43190</v>
      </c>
      <c r="D220" s="15" t="s">
        <v>837</v>
      </c>
      <c r="E220" s="15" t="s">
        <v>844</v>
      </c>
      <c r="F220" s="15" t="s">
        <v>839</v>
      </c>
      <c r="G220" s="15" t="s">
        <v>845</v>
      </c>
      <c r="H220" s="15" t="s">
        <v>841</v>
      </c>
      <c r="I220" s="15" t="s">
        <v>842</v>
      </c>
      <c r="J220" s="16" t="s">
        <v>205</v>
      </c>
      <c r="K220" s="30">
        <v>829060</v>
      </c>
      <c r="L220" s="30">
        <v>355924.5283018868</v>
      </c>
      <c r="M220" s="9">
        <v>0</v>
      </c>
      <c r="N220" s="30">
        <v>180000</v>
      </c>
      <c r="O220" s="16" t="s">
        <v>54</v>
      </c>
      <c r="P220" s="15" t="s">
        <v>843</v>
      </c>
      <c r="Q220" s="15" t="s">
        <v>850</v>
      </c>
      <c r="R220" s="7">
        <v>43190</v>
      </c>
      <c r="S220" s="7">
        <v>43190</v>
      </c>
      <c r="T220" s="26" t="s">
        <v>852</v>
      </c>
    </row>
    <row r="221" spans="1:20" s="5" customFormat="1" ht="18.75" customHeight="1">
      <c r="A221" s="6">
        <v>2018</v>
      </c>
      <c r="B221" s="7">
        <v>43101</v>
      </c>
      <c r="C221" s="7">
        <v>43190</v>
      </c>
      <c r="D221" s="15" t="s">
        <v>837</v>
      </c>
      <c r="E221" s="15" t="s">
        <v>846</v>
      </c>
      <c r="F221" s="15" t="s">
        <v>839</v>
      </c>
      <c r="G221" s="15" t="s">
        <v>847</v>
      </c>
      <c r="H221" s="15" t="s">
        <v>841</v>
      </c>
      <c r="I221" s="15" t="s">
        <v>842</v>
      </c>
      <c r="J221" s="16" t="s">
        <v>205</v>
      </c>
      <c r="K221" s="30">
        <v>1210871.69</v>
      </c>
      <c r="L221" s="30">
        <v>1468124.5811320755</v>
      </c>
      <c r="M221" s="9">
        <v>0</v>
      </c>
      <c r="N221" s="30">
        <v>243150</v>
      </c>
      <c r="O221" s="16" t="s">
        <v>54</v>
      </c>
      <c r="P221" s="15" t="s">
        <v>843</v>
      </c>
      <c r="Q221" s="15" t="s">
        <v>850</v>
      </c>
      <c r="R221" s="7">
        <v>43190</v>
      </c>
      <c r="S221" s="7">
        <v>43190</v>
      </c>
      <c r="T221" s="26" t="s">
        <v>853</v>
      </c>
    </row>
    <row r="222" spans="1:20" s="5" customFormat="1" ht="18.75" customHeight="1">
      <c r="A222" s="6">
        <v>2018</v>
      </c>
      <c r="B222" s="7">
        <v>43101</v>
      </c>
      <c r="C222" s="7">
        <v>43190</v>
      </c>
      <c r="D222" s="15" t="s">
        <v>837</v>
      </c>
      <c r="E222" s="15" t="s">
        <v>848</v>
      </c>
      <c r="F222" s="15" t="s">
        <v>839</v>
      </c>
      <c r="G222" s="15" t="s">
        <v>849</v>
      </c>
      <c r="H222" s="15" t="s">
        <v>841</v>
      </c>
      <c r="I222" s="15" t="s">
        <v>842</v>
      </c>
      <c r="J222" s="16" t="s">
        <v>205</v>
      </c>
      <c r="K222" s="31">
        <v>627888.2</v>
      </c>
      <c r="L222" s="30">
        <v>722486.7396</v>
      </c>
      <c r="M222" s="9">
        <v>0</v>
      </c>
      <c r="N222" s="30">
        <v>106000</v>
      </c>
      <c r="O222" s="16" t="s">
        <v>54</v>
      </c>
      <c r="P222" s="15" t="s">
        <v>843</v>
      </c>
      <c r="Q222" s="15" t="s">
        <v>850</v>
      </c>
      <c r="R222" s="7">
        <v>43190</v>
      </c>
      <c r="S222" s="7">
        <v>43190</v>
      </c>
      <c r="T222" s="26" t="s">
        <v>854</v>
      </c>
    </row>
    <row r="223" spans="1:20" s="5" customFormat="1" ht="18.75" customHeight="1">
      <c r="A223" s="6">
        <v>2018</v>
      </c>
      <c r="B223" s="7">
        <v>43101</v>
      </c>
      <c r="C223" s="7">
        <v>43190</v>
      </c>
      <c r="D223" s="32" t="s">
        <v>855</v>
      </c>
      <c r="E223" s="33" t="s">
        <v>856</v>
      </c>
      <c r="F223" s="33" t="s">
        <v>857</v>
      </c>
      <c r="G223" s="33" t="s">
        <v>858</v>
      </c>
      <c r="H223" s="34" t="s">
        <v>859</v>
      </c>
      <c r="I223" s="33" t="s">
        <v>860</v>
      </c>
      <c r="J223" s="35" t="s">
        <v>205</v>
      </c>
      <c r="K223" s="26">
        <v>2625</v>
      </c>
      <c r="L223" s="33" t="s">
        <v>861</v>
      </c>
      <c r="M223" s="9">
        <v>0</v>
      </c>
      <c r="N223" s="36">
        <v>528</v>
      </c>
      <c r="O223" s="35" t="s">
        <v>54</v>
      </c>
      <c r="P223" s="36" t="s">
        <v>843</v>
      </c>
      <c r="Q223" s="26" t="s">
        <v>929</v>
      </c>
      <c r="R223" s="7">
        <v>43190</v>
      </c>
      <c r="S223" s="7">
        <v>43190</v>
      </c>
      <c r="T223" s="23"/>
    </row>
    <row r="224" spans="1:20" s="5" customFormat="1" ht="18.75" customHeight="1">
      <c r="A224" s="6">
        <v>2018</v>
      </c>
      <c r="B224" s="7">
        <v>43101</v>
      </c>
      <c r="C224" s="7">
        <v>43190</v>
      </c>
      <c r="D224" s="32" t="s">
        <v>862</v>
      </c>
      <c r="E224" s="32" t="s">
        <v>863</v>
      </c>
      <c r="F224" s="33" t="s">
        <v>857</v>
      </c>
      <c r="G224" s="33" t="s">
        <v>864</v>
      </c>
      <c r="H224" s="34" t="s">
        <v>865</v>
      </c>
      <c r="I224" s="33" t="s">
        <v>866</v>
      </c>
      <c r="J224" s="35" t="s">
        <v>205</v>
      </c>
      <c r="K224" s="26">
        <v>327</v>
      </c>
      <c r="L224" s="33" t="s">
        <v>867</v>
      </c>
      <c r="M224" s="9">
        <v>0</v>
      </c>
      <c r="N224" s="36">
        <v>82</v>
      </c>
      <c r="O224" s="35" t="s">
        <v>54</v>
      </c>
      <c r="P224" s="36" t="s">
        <v>843</v>
      </c>
      <c r="Q224" s="26" t="s">
        <v>929</v>
      </c>
      <c r="R224" s="7">
        <v>43190</v>
      </c>
      <c r="S224" s="7">
        <v>43190</v>
      </c>
      <c r="T224" s="23"/>
    </row>
    <row r="225" spans="1:20" s="5" customFormat="1" ht="18.75" customHeight="1">
      <c r="A225" s="6">
        <v>2018</v>
      </c>
      <c r="B225" s="7">
        <v>43101</v>
      </c>
      <c r="C225" s="7">
        <v>43190</v>
      </c>
      <c r="D225" s="32" t="s">
        <v>868</v>
      </c>
      <c r="E225" s="33" t="s">
        <v>869</v>
      </c>
      <c r="F225" s="33" t="s">
        <v>857</v>
      </c>
      <c r="G225" s="33" t="s">
        <v>870</v>
      </c>
      <c r="H225" s="34" t="s">
        <v>865</v>
      </c>
      <c r="I225" s="33" t="s">
        <v>866</v>
      </c>
      <c r="J225" s="35" t="s">
        <v>205</v>
      </c>
      <c r="K225" s="26">
        <v>135</v>
      </c>
      <c r="L225" s="33" t="s">
        <v>871</v>
      </c>
      <c r="M225" s="9">
        <v>0</v>
      </c>
      <c r="N225" s="36">
        <v>42</v>
      </c>
      <c r="O225" s="35" t="s">
        <v>54</v>
      </c>
      <c r="P225" s="36" t="s">
        <v>843</v>
      </c>
      <c r="Q225" s="26" t="s">
        <v>929</v>
      </c>
      <c r="R225" s="7">
        <v>43190</v>
      </c>
      <c r="S225" s="7">
        <v>43190</v>
      </c>
      <c r="T225" s="23"/>
    </row>
    <row r="226" spans="1:20" s="5" customFormat="1" ht="18.75" customHeight="1">
      <c r="A226" s="6">
        <v>2018</v>
      </c>
      <c r="B226" s="7">
        <v>43101</v>
      </c>
      <c r="C226" s="7">
        <v>43190</v>
      </c>
      <c r="D226" s="32" t="s">
        <v>872</v>
      </c>
      <c r="E226" s="32" t="s">
        <v>873</v>
      </c>
      <c r="F226" s="33" t="s">
        <v>857</v>
      </c>
      <c r="G226" s="33" t="s">
        <v>874</v>
      </c>
      <c r="H226" s="33" t="s">
        <v>875</v>
      </c>
      <c r="I226" s="33" t="s">
        <v>860</v>
      </c>
      <c r="J226" s="35" t="s">
        <v>205</v>
      </c>
      <c r="K226" s="13">
        <v>2702</v>
      </c>
      <c r="L226" s="33" t="s">
        <v>876</v>
      </c>
      <c r="M226" s="9">
        <v>0</v>
      </c>
      <c r="N226" s="36">
        <v>435</v>
      </c>
      <c r="O226" s="35" t="s">
        <v>54</v>
      </c>
      <c r="P226" s="36" t="s">
        <v>877</v>
      </c>
      <c r="Q226" s="26" t="s">
        <v>929</v>
      </c>
      <c r="R226" s="7">
        <v>43190</v>
      </c>
      <c r="S226" s="7">
        <v>43190</v>
      </c>
      <c r="T226" s="23"/>
    </row>
    <row r="227" spans="1:20" s="5" customFormat="1" ht="18.75" customHeight="1">
      <c r="A227" s="6">
        <v>2018</v>
      </c>
      <c r="B227" s="7">
        <v>43101</v>
      </c>
      <c r="C227" s="7">
        <v>43190</v>
      </c>
      <c r="D227" s="32" t="s">
        <v>1352</v>
      </c>
      <c r="E227" s="32" t="s">
        <v>878</v>
      </c>
      <c r="F227" s="33" t="s">
        <v>857</v>
      </c>
      <c r="G227" s="33" t="s">
        <v>879</v>
      </c>
      <c r="H227" s="34" t="s">
        <v>865</v>
      </c>
      <c r="I227" s="33" t="s">
        <v>880</v>
      </c>
      <c r="J227" s="35" t="s">
        <v>205</v>
      </c>
      <c r="K227" s="26">
        <v>217</v>
      </c>
      <c r="L227" s="33" t="s">
        <v>881</v>
      </c>
      <c r="M227" s="9">
        <v>0</v>
      </c>
      <c r="N227" s="36">
        <v>70</v>
      </c>
      <c r="O227" s="35" t="s">
        <v>54</v>
      </c>
      <c r="P227" s="36" t="s">
        <v>843</v>
      </c>
      <c r="Q227" s="26" t="s">
        <v>929</v>
      </c>
      <c r="R227" s="7">
        <v>43190</v>
      </c>
      <c r="S227" s="7">
        <v>43190</v>
      </c>
      <c r="T227" s="23"/>
    </row>
    <row r="228" spans="1:20" s="5" customFormat="1" ht="18.75" customHeight="1">
      <c r="A228" s="6">
        <v>2018</v>
      </c>
      <c r="B228" s="7">
        <v>43101</v>
      </c>
      <c r="C228" s="7">
        <v>43190</v>
      </c>
      <c r="D228" s="37" t="s">
        <v>882</v>
      </c>
      <c r="E228" s="37" t="s">
        <v>883</v>
      </c>
      <c r="F228" s="26" t="s">
        <v>884</v>
      </c>
      <c r="G228" s="26" t="s">
        <v>885</v>
      </c>
      <c r="H228" s="26" t="s">
        <v>886</v>
      </c>
      <c r="I228" s="26" t="s">
        <v>695</v>
      </c>
      <c r="J228" s="35" t="s">
        <v>671</v>
      </c>
      <c r="K228" s="26">
        <v>20</v>
      </c>
      <c r="L228" s="33" t="s">
        <v>887</v>
      </c>
      <c r="M228" s="9">
        <v>0</v>
      </c>
      <c r="N228" s="36"/>
      <c r="O228" s="35" t="s">
        <v>54</v>
      </c>
      <c r="P228" s="36" t="s">
        <v>843</v>
      </c>
      <c r="Q228" s="26" t="s">
        <v>930</v>
      </c>
      <c r="R228" s="7">
        <v>43190</v>
      </c>
      <c r="S228" s="7">
        <v>43190</v>
      </c>
      <c r="T228" s="23"/>
    </row>
    <row r="229" spans="1:20" s="5" customFormat="1" ht="18.75" customHeight="1">
      <c r="A229" s="6">
        <v>2018</v>
      </c>
      <c r="B229" s="7">
        <v>43101</v>
      </c>
      <c r="C229" s="7">
        <v>43190</v>
      </c>
      <c r="D229" s="37" t="s">
        <v>888</v>
      </c>
      <c r="E229" s="37" t="s">
        <v>889</v>
      </c>
      <c r="F229" s="26" t="s">
        <v>884</v>
      </c>
      <c r="G229" s="26" t="s">
        <v>890</v>
      </c>
      <c r="H229" s="26" t="s">
        <v>891</v>
      </c>
      <c r="I229" s="26" t="s">
        <v>892</v>
      </c>
      <c r="J229" s="35" t="s">
        <v>671</v>
      </c>
      <c r="K229" s="26">
        <v>0</v>
      </c>
      <c r="L229" s="33" t="s">
        <v>893</v>
      </c>
      <c r="M229" s="9">
        <v>0</v>
      </c>
      <c r="N229" s="36"/>
      <c r="O229" s="35" t="s">
        <v>54</v>
      </c>
      <c r="P229" s="36" t="s">
        <v>843</v>
      </c>
      <c r="Q229" s="26" t="s">
        <v>930</v>
      </c>
      <c r="R229" s="7">
        <v>43190</v>
      </c>
      <c r="S229" s="7">
        <v>43190</v>
      </c>
      <c r="T229" s="23"/>
    </row>
    <row r="230" spans="1:20" s="5" customFormat="1" ht="18.75" customHeight="1">
      <c r="A230" s="6">
        <v>2018</v>
      </c>
      <c r="B230" s="7">
        <v>43101</v>
      </c>
      <c r="C230" s="7">
        <v>43190</v>
      </c>
      <c r="D230" s="37" t="s">
        <v>894</v>
      </c>
      <c r="E230" s="37" t="s">
        <v>895</v>
      </c>
      <c r="F230" s="26" t="s">
        <v>884</v>
      </c>
      <c r="G230" s="26" t="s">
        <v>896</v>
      </c>
      <c r="H230" s="26" t="s">
        <v>897</v>
      </c>
      <c r="I230" s="36" t="s">
        <v>898</v>
      </c>
      <c r="J230" s="35" t="s">
        <v>671</v>
      </c>
      <c r="K230" s="26">
        <v>0</v>
      </c>
      <c r="L230" s="33" t="s">
        <v>899</v>
      </c>
      <c r="M230" s="9">
        <v>0</v>
      </c>
      <c r="N230" s="36"/>
      <c r="O230" s="35" t="s">
        <v>54</v>
      </c>
      <c r="P230" s="36" t="s">
        <v>843</v>
      </c>
      <c r="Q230" s="26" t="s">
        <v>930</v>
      </c>
      <c r="R230" s="7">
        <v>43190</v>
      </c>
      <c r="S230" s="7">
        <v>43190</v>
      </c>
      <c r="T230" s="23"/>
    </row>
    <row r="231" spans="1:20" s="5" customFormat="1" ht="18.75" customHeight="1">
      <c r="A231" s="6">
        <v>2018</v>
      </c>
      <c r="B231" s="7">
        <v>43101</v>
      </c>
      <c r="C231" s="7">
        <v>43190</v>
      </c>
      <c r="D231" s="32" t="s">
        <v>900</v>
      </c>
      <c r="E231" s="32" t="s">
        <v>901</v>
      </c>
      <c r="F231" s="33" t="s">
        <v>902</v>
      </c>
      <c r="G231" s="33" t="s">
        <v>903</v>
      </c>
      <c r="H231" s="33" t="s">
        <v>904</v>
      </c>
      <c r="I231" s="33" t="s">
        <v>905</v>
      </c>
      <c r="J231" s="35" t="s">
        <v>205</v>
      </c>
      <c r="K231" s="36">
        <v>73344</v>
      </c>
      <c r="L231" s="33" t="s">
        <v>887</v>
      </c>
      <c r="M231" s="9">
        <v>0</v>
      </c>
      <c r="N231" s="36">
        <v>0</v>
      </c>
      <c r="O231" s="35" t="s">
        <v>54</v>
      </c>
      <c r="P231" s="36" t="s">
        <v>843</v>
      </c>
      <c r="Q231" s="26" t="s">
        <v>930</v>
      </c>
      <c r="R231" s="7">
        <v>43190</v>
      </c>
      <c r="S231" s="7">
        <v>43190</v>
      </c>
      <c r="T231" s="23"/>
    </row>
    <row r="232" spans="1:20" s="5" customFormat="1" ht="18.75" customHeight="1">
      <c r="A232" s="6">
        <v>2018</v>
      </c>
      <c r="B232" s="7">
        <v>43101</v>
      </c>
      <c r="C232" s="7">
        <v>43190</v>
      </c>
      <c r="D232" s="32" t="s">
        <v>906</v>
      </c>
      <c r="E232" s="32" t="s">
        <v>907</v>
      </c>
      <c r="F232" s="33" t="s">
        <v>902</v>
      </c>
      <c r="G232" s="33" t="s">
        <v>908</v>
      </c>
      <c r="H232" s="33" t="s">
        <v>909</v>
      </c>
      <c r="I232" s="33" t="s">
        <v>910</v>
      </c>
      <c r="J232" s="35" t="s">
        <v>205</v>
      </c>
      <c r="K232" s="36">
        <v>5</v>
      </c>
      <c r="L232" s="33" t="s">
        <v>893</v>
      </c>
      <c r="M232" s="9">
        <v>0</v>
      </c>
      <c r="N232" s="36">
        <v>1</v>
      </c>
      <c r="O232" s="35" t="s">
        <v>54</v>
      </c>
      <c r="P232" s="36" t="s">
        <v>843</v>
      </c>
      <c r="Q232" s="26" t="s">
        <v>930</v>
      </c>
      <c r="R232" s="7">
        <v>43190</v>
      </c>
      <c r="S232" s="7">
        <v>43190</v>
      </c>
      <c r="T232" s="23"/>
    </row>
    <row r="233" spans="1:20" s="5" customFormat="1" ht="18.75" customHeight="1">
      <c r="A233" s="6">
        <v>2018</v>
      </c>
      <c r="B233" s="7">
        <v>43101</v>
      </c>
      <c r="C233" s="7">
        <v>43190</v>
      </c>
      <c r="D233" s="32" t="s">
        <v>911</v>
      </c>
      <c r="E233" s="33" t="s">
        <v>912</v>
      </c>
      <c r="F233" s="33" t="s">
        <v>857</v>
      </c>
      <c r="G233" s="34" t="s">
        <v>913</v>
      </c>
      <c r="H233" s="33" t="s">
        <v>914</v>
      </c>
      <c r="I233" s="33" t="s">
        <v>842</v>
      </c>
      <c r="J233" s="35" t="s">
        <v>205</v>
      </c>
      <c r="K233" s="9">
        <v>648</v>
      </c>
      <c r="L233" s="33" t="s">
        <v>899</v>
      </c>
      <c r="M233" s="9">
        <v>0</v>
      </c>
      <c r="N233" s="13">
        <v>40</v>
      </c>
      <c r="O233" s="35" t="s">
        <v>54</v>
      </c>
      <c r="P233" s="36" t="s">
        <v>843</v>
      </c>
      <c r="Q233" s="26" t="s">
        <v>931</v>
      </c>
      <c r="R233" s="7">
        <v>43190</v>
      </c>
      <c r="S233" s="7">
        <v>43190</v>
      </c>
      <c r="T233" s="23"/>
    </row>
    <row r="234" spans="1:20" s="5" customFormat="1" ht="18.75" customHeight="1">
      <c r="A234" s="6">
        <v>2018</v>
      </c>
      <c r="B234" s="7">
        <v>43101</v>
      </c>
      <c r="C234" s="7">
        <v>43190</v>
      </c>
      <c r="D234" s="32" t="s">
        <v>915</v>
      </c>
      <c r="E234" s="33" t="s">
        <v>916</v>
      </c>
      <c r="F234" s="33" t="s">
        <v>857</v>
      </c>
      <c r="G234" s="33" t="s">
        <v>917</v>
      </c>
      <c r="H234" s="33" t="s">
        <v>891</v>
      </c>
      <c r="I234" s="33" t="s">
        <v>860</v>
      </c>
      <c r="J234" s="35" t="s">
        <v>205</v>
      </c>
      <c r="K234" s="9">
        <v>2272</v>
      </c>
      <c r="L234" s="33" t="s">
        <v>867</v>
      </c>
      <c r="M234" s="9">
        <v>0</v>
      </c>
      <c r="N234" s="13">
        <v>890</v>
      </c>
      <c r="O234" s="35" t="s">
        <v>54</v>
      </c>
      <c r="P234" s="36" t="s">
        <v>843</v>
      </c>
      <c r="Q234" s="26" t="s">
        <v>931</v>
      </c>
      <c r="R234" s="7">
        <v>43190</v>
      </c>
      <c r="S234" s="7">
        <v>43190</v>
      </c>
      <c r="T234" s="23"/>
    </row>
    <row r="235" spans="1:20" s="5" customFormat="1" ht="18.75" customHeight="1">
      <c r="A235" s="6">
        <v>2018</v>
      </c>
      <c r="B235" s="7">
        <v>43101</v>
      </c>
      <c r="C235" s="7">
        <v>43190</v>
      </c>
      <c r="D235" s="38" t="s">
        <v>918</v>
      </c>
      <c r="E235" s="34" t="s">
        <v>919</v>
      </c>
      <c r="F235" s="34" t="s">
        <v>839</v>
      </c>
      <c r="G235" s="34" t="s">
        <v>920</v>
      </c>
      <c r="H235" s="34" t="s">
        <v>921</v>
      </c>
      <c r="I235" s="34" t="s">
        <v>842</v>
      </c>
      <c r="J235" s="35" t="s">
        <v>205</v>
      </c>
      <c r="K235" s="9">
        <v>235</v>
      </c>
      <c r="L235" s="33" t="s">
        <v>922</v>
      </c>
      <c r="M235" s="9">
        <v>0</v>
      </c>
      <c r="N235" s="17">
        <v>62</v>
      </c>
      <c r="O235" s="18" t="s">
        <v>54</v>
      </c>
      <c r="P235" s="36" t="s">
        <v>877</v>
      </c>
      <c r="Q235" s="26" t="s">
        <v>931</v>
      </c>
      <c r="R235" s="7">
        <v>43190</v>
      </c>
      <c r="S235" s="7">
        <v>43190</v>
      </c>
      <c r="T235" s="23"/>
    </row>
    <row r="236" spans="1:20" s="5" customFormat="1" ht="18.75" customHeight="1">
      <c r="A236" s="6">
        <v>2018</v>
      </c>
      <c r="B236" s="7">
        <v>43101</v>
      </c>
      <c r="C236" s="7">
        <v>43190</v>
      </c>
      <c r="D236" s="32" t="s">
        <v>923</v>
      </c>
      <c r="E236" s="32" t="s">
        <v>924</v>
      </c>
      <c r="F236" s="33" t="s">
        <v>857</v>
      </c>
      <c r="G236" s="33" t="s">
        <v>925</v>
      </c>
      <c r="H236" s="34" t="s">
        <v>926</v>
      </c>
      <c r="I236" s="33" t="s">
        <v>927</v>
      </c>
      <c r="J236" s="35" t="s">
        <v>205</v>
      </c>
      <c r="K236" s="11">
        <v>332496</v>
      </c>
      <c r="L236" s="33" t="s">
        <v>928</v>
      </c>
      <c r="M236" s="9">
        <v>0</v>
      </c>
      <c r="N236" s="17">
        <v>80516</v>
      </c>
      <c r="O236" s="18" t="s">
        <v>54</v>
      </c>
      <c r="P236" s="36" t="s">
        <v>877</v>
      </c>
      <c r="Q236" s="26" t="s">
        <v>932</v>
      </c>
      <c r="R236" s="7">
        <v>43190</v>
      </c>
      <c r="S236" s="7">
        <v>43190</v>
      </c>
      <c r="T236" s="23"/>
    </row>
    <row r="237" spans="1:20" s="5" customFormat="1" ht="18.75" customHeight="1">
      <c r="A237" s="6">
        <v>2018</v>
      </c>
      <c r="B237" s="7">
        <v>43101</v>
      </c>
      <c r="C237" s="7">
        <v>43190</v>
      </c>
      <c r="D237" s="39" t="s">
        <v>933</v>
      </c>
      <c r="E237" s="21" t="s">
        <v>934</v>
      </c>
      <c r="F237" s="13" t="s">
        <v>102</v>
      </c>
      <c r="G237" s="39" t="s">
        <v>935</v>
      </c>
      <c r="H237" s="40" t="s">
        <v>936</v>
      </c>
      <c r="I237" s="13" t="s">
        <v>937</v>
      </c>
      <c r="J237" s="18" t="s">
        <v>740</v>
      </c>
      <c r="K237" s="13">
        <v>203</v>
      </c>
      <c r="L237" s="21">
        <v>485</v>
      </c>
      <c r="M237" s="9">
        <v>0</v>
      </c>
      <c r="N237" s="13">
        <v>26</v>
      </c>
      <c r="O237" s="18" t="s">
        <v>54</v>
      </c>
      <c r="P237" s="13" t="s">
        <v>938</v>
      </c>
      <c r="Q237" s="13" t="s">
        <v>953</v>
      </c>
      <c r="R237" s="7">
        <v>43190</v>
      </c>
      <c r="S237" s="7">
        <v>43190</v>
      </c>
      <c r="T237" s="23"/>
    </row>
    <row r="238" spans="1:20" s="5" customFormat="1" ht="18.75" customHeight="1">
      <c r="A238" s="6">
        <v>2018</v>
      </c>
      <c r="B238" s="7">
        <v>43101</v>
      </c>
      <c r="C238" s="7">
        <v>43190</v>
      </c>
      <c r="D238" s="15" t="s">
        <v>939</v>
      </c>
      <c r="E238" s="21" t="s">
        <v>940</v>
      </c>
      <c r="F238" s="13" t="s">
        <v>102</v>
      </c>
      <c r="G238" s="15" t="s">
        <v>941</v>
      </c>
      <c r="H238" s="21" t="s">
        <v>942</v>
      </c>
      <c r="I238" s="21" t="s">
        <v>940</v>
      </c>
      <c r="J238" s="18" t="s">
        <v>740</v>
      </c>
      <c r="K238" s="13">
        <v>395</v>
      </c>
      <c r="L238" s="21">
        <v>6</v>
      </c>
      <c r="M238" s="9">
        <v>0</v>
      </c>
      <c r="N238" s="13">
        <v>0</v>
      </c>
      <c r="O238" s="18" t="s">
        <v>54</v>
      </c>
      <c r="P238" s="13" t="s">
        <v>938</v>
      </c>
      <c r="Q238" s="13" t="s">
        <v>953</v>
      </c>
      <c r="R238" s="7">
        <v>43190</v>
      </c>
      <c r="S238" s="7">
        <v>43190</v>
      </c>
      <c r="T238" s="23"/>
    </row>
    <row r="239" spans="1:20" s="5" customFormat="1" ht="18.75" customHeight="1">
      <c r="A239" s="6">
        <v>2018</v>
      </c>
      <c r="B239" s="7">
        <v>43101</v>
      </c>
      <c r="C239" s="7">
        <v>43190</v>
      </c>
      <c r="D239" s="39" t="s">
        <v>943</v>
      </c>
      <c r="E239" s="21" t="s">
        <v>944</v>
      </c>
      <c r="F239" s="13" t="s">
        <v>102</v>
      </c>
      <c r="G239" s="39" t="s">
        <v>945</v>
      </c>
      <c r="H239" s="40" t="s">
        <v>946</v>
      </c>
      <c r="I239" s="13" t="s">
        <v>947</v>
      </c>
      <c r="J239" s="18" t="s">
        <v>740</v>
      </c>
      <c r="K239" s="13">
        <v>2871</v>
      </c>
      <c r="L239" s="21">
        <v>2250</v>
      </c>
      <c r="M239" s="9">
        <v>0</v>
      </c>
      <c r="N239" s="13">
        <v>182</v>
      </c>
      <c r="O239" s="18" t="s">
        <v>54</v>
      </c>
      <c r="P239" s="13" t="s">
        <v>938</v>
      </c>
      <c r="Q239" s="13" t="s">
        <v>953</v>
      </c>
      <c r="R239" s="7">
        <v>43190</v>
      </c>
      <c r="S239" s="7">
        <v>43190</v>
      </c>
      <c r="T239" s="23"/>
    </row>
    <row r="240" spans="1:20" s="5" customFormat="1" ht="18.75" customHeight="1">
      <c r="A240" s="6">
        <v>2018</v>
      </c>
      <c r="B240" s="7">
        <v>43101</v>
      </c>
      <c r="C240" s="7">
        <v>43190</v>
      </c>
      <c r="D240" s="39" t="s">
        <v>948</v>
      </c>
      <c r="E240" s="41" t="s">
        <v>949</v>
      </c>
      <c r="F240" s="13" t="s">
        <v>102</v>
      </c>
      <c r="G240" s="39" t="s">
        <v>950</v>
      </c>
      <c r="H240" s="40" t="s">
        <v>951</v>
      </c>
      <c r="I240" s="13" t="s">
        <v>952</v>
      </c>
      <c r="J240" s="18" t="s">
        <v>740</v>
      </c>
      <c r="K240" s="13">
        <v>283</v>
      </c>
      <c r="L240" s="41">
        <v>296</v>
      </c>
      <c r="M240" s="9">
        <v>0</v>
      </c>
      <c r="N240" s="13">
        <v>33</v>
      </c>
      <c r="O240" s="18" t="s">
        <v>54</v>
      </c>
      <c r="P240" s="13" t="s">
        <v>938</v>
      </c>
      <c r="Q240" s="13" t="s">
        <v>953</v>
      </c>
      <c r="R240" s="7">
        <v>43190</v>
      </c>
      <c r="S240" s="7">
        <v>43190</v>
      </c>
      <c r="T240" s="23"/>
    </row>
    <row r="241" spans="1:20" s="5" customFormat="1" ht="18.75" customHeight="1">
      <c r="A241" s="6">
        <v>2018</v>
      </c>
      <c r="B241" s="7">
        <v>43101</v>
      </c>
      <c r="C241" s="7">
        <v>43190</v>
      </c>
      <c r="D241" s="42" t="s">
        <v>954</v>
      </c>
      <c r="E241" s="43" t="s">
        <v>955</v>
      </c>
      <c r="F241" s="44" t="s">
        <v>101</v>
      </c>
      <c r="G241" s="43" t="s">
        <v>956</v>
      </c>
      <c r="H241" s="43" t="s">
        <v>957</v>
      </c>
      <c r="I241" s="44" t="s">
        <v>958</v>
      </c>
      <c r="J241" s="45" t="s">
        <v>205</v>
      </c>
      <c r="K241" s="44">
        <v>2726</v>
      </c>
      <c r="L241" s="44">
        <v>3000</v>
      </c>
      <c r="M241" s="9">
        <v>0</v>
      </c>
      <c r="N241" s="44">
        <v>703</v>
      </c>
      <c r="O241" s="18" t="s">
        <v>54</v>
      </c>
      <c r="P241" s="44" t="s">
        <v>959</v>
      </c>
      <c r="Q241" s="43" t="s">
        <v>994</v>
      </c>
      <c r="R241" s="7">
        <v>43190</v>
      </c>
      <c r="S241" s="7">
        <v>43190</v>
      </c>
      <c r="T241" s="43"/>
    </row>
    <row r="242" spans="1:20" s="5" customFormat="1" ht="18.75" customHeight="1">
      <c r="A242" s="6">
        <v>2018</v>
      </c>
      <c r="B242" s="7">
        <v>43101</v>
      </c>
      <c r="C242" s="7">
        <v>43190</v>
      </c>
      <c r="D242" s="42" t="s">
        <v>960</v>
      </c>
      <c r="E242" s="43" t="s">
        <v>961</v>
      </c>
      <c r="F242" s="44" t="s">
        <v>101</v>
      </c>
      <c r="G242" s="43" t="s">
        <v>962</v>
      </c>
      <c r="H242" s="43" t="s">
        <v>963</v>
      </c>
      <c r="I242" s="44" t="s">
        <v>964</v>
      </c>
      <c r="J242" s="45" t="s">
        <v>205</v>
      </c>
      <c r="K242" s="44">
        <v>6702</v>
      </c>
      <c r="L242" s="46">
        <v>7000</v>
      </c>
      <c r="M242" s="9">
        <v>0</v>
      </c>
      <c r="N242" s="47" t="s">
        <v>965</v>
      </c>
      <c r="O242" s="18" t="s">
        <v>54</v>
      </c>
      <c r="P242" s="43" t="s">
        <v>966</v>
      </c>
      <c r="Q242" s="43" t="s">
        <v>994</v>
      </c>
      <c r="R242" s="7">
        <v>43190</v>
      </c>
      <c r="S242" s="7">
        <v>43190</v>
      </c>
      <c r="T242" s="43" t="s">
        <v>995</v>
      </c>
    </row>
    <row r="243" spans="1:20" s="5" customFormat="1" ht="18.75" customHeight="1">
      <c r="A243" s="6">
        <v>2018</v>
      </c>
      <c r="B243" s="7">
        <v>43101</v>
      </c>
      <c r="C243" s="7">
        <v>43190</v>
      </c>
      <c r="D243" s="42" t="s">
        <v>967</v>
      </c>
      <c r="E243" s="42" t="s">
        <v>968</v>
      </c>
      <c r="F243" s="44" t="s">
        <v>101</v>
      </c>
      <c r="G243" s="43" t="s">
        <v>969</v>
      </c>
      <c r="H243" s="43" t="s">
        <v>970</v>
      </c>
      <c r="I243" s="44" t="s">
        <v>971</v>
      </c>
      <c r="J243" s="45" t="s">
        <v>205</v>
      </c>
      <c r="K243" s="44">
        <v>26</v>
      </c>
      <c r="L243" s="48">
        <v>26</v>
      </c>
      <c r="M243" s="9">
        <v>0</v>
      </c>
      <c r="N243" s="49">
        <v>0.2</v>
      </c>
      <c r="O243" s="45" t="s">
        <v>55</v>
      </c>
      <c r="P243" s="43" t="s">
        <v>972</v>
      </c>
      <c r="Q243" s="43" t="s">
        <v>994</v>
      </c>
      <c r="R243" s="7">
        <v>43190</v>
      </c>
      <c r="S243" s="7">
        <v>43190</v>
      </c>
      <c r="T243" s="43" t="s">
        <v>996</v>
      </c>
    </row>
    <row r="244" spans="1:20" s="5" customFormat="1" ht="18.75" customHeight="1">
      <c r="A244" s="6">
        <v>2018</v>
      </c>
      <c r="B244" s="7">
        <v>43101</v>
      </c>
      <c r="C244" s="7">
        <v>43190</v>
      </c>
      <c r="D244" s="42" t="s">
        <v>973</v>
      </c>
      <c r="E244" s="43" t="s">
        <v>974</v>
      </c>
      <c r="F244" s="44" t="s">
        <v>102</v>
      </c>
      <c r="G244" s="43" t="s">
        <v>975</v>
      </c>
      <c r="H244" s="43" t="s">
        <v>976</v>
      </c>
      <c r="I244" s="44" t="s">
        <v>977</v>
      </c>
      <c r="J244" s="45" t="s">
        <v>205</v>
      </c>
      <c r="K244" s="44"/>
      <c r="L244" s="44">
        <v>240</v>
      </c>
      <c r="M244" s="9">
        <v>0</v>
      </c>
      <c r="N244" s="50">
        <v>20</v>
      </c>
      <c r="O244" s="18" t="s">
        <v>54</v>
      </c>
      <c r="P244" s="43" t="s">
        <v>978</v>
      </c>
      <c r="Q244" s="43" t="s">
        <v>994</v>
      </c>
      <c r="R244" s="7">
        <v>43190</v>
      </c>
      <c r="S244" s="7">
        <v>43190</v>
      </c>
      <c r="T244" s="43" t="s">
        <v>997</v>
      </c>
    </row>
    <row r="245" spans="1:20" s="5" customFormat="1" ht="18.75" customHeight="1">
      <c r="A245" s="6">
        <v>2018</v>
      </c>
      <c r="B245" s="7">
        <v>43101</v>
      </c>
      <c r="C245" s="7">
        <v>43190</v>
      </c>
      <c r="D245" s="42" t="s">
        <v>979</v>
      </c>
      <c r="E245" s="43" t="s">
        <v>980</v>
      </c>
      <c r="F245" s="44" t="s">
        <v>857</v>
      </c>
      <c r="G245" s="43" t="s">
        <v>981</v>
      </c>
      <c r="H245" s="43" t="s">
        <v>982</v>
      </c>
      <c r="I245" s="44" t="s">
        <v>983</v>
      </c>
      <c r="J245" s="45" t="s">
        <v>205</v>
      </c>
      <c r="K245" s="44">
        <v>8</v>
      </c>
      <c r="L245" s="44">
        <v>106</v>
      </c>
      <c r="M245" s="9">
        <v>0</v>
      </c>
      <c r="N245" s="49">
        <v>0.1</v>
      </c>
      <c r="O245" s="18" t="s">
        <v>54</v>
      </c>
      <c r="P245" s="44" t="s">
        <v>984</v>
      </c>
      <c r="Q245" s="43" t="s">
        <v>994</v>
      </c>
      <c r="R245" s="7">
        <v>43190</v>
      </c>
      <c r="S245" s="7">
        <v>43190</v>
      </c>
      <c r="T245" s="43" t="s">
        <v>998</v>
      </c>
    </row>
    <row r="246" spans="1:20" s="5" customFormat="1" ht="18.75" customHeight="1">
      <c r="A246" s="6">
        <v>2018</v>
      </c>
      <c r="B246" s="7">
        <v>43101</v>
      </c>
      <c r="C246" s="7">
        <v>43190</v>
      </c>
      <c r="D246" s="42" t="s">
        <v>979</v>
      </c>
      <c r="E246" s="26" t="s">
        <v>985</v>
      </c>
      <c r="F246" s="44" t="s">
        <v>102</v>
      </c>
      <c r="G246" s="26" t="s">
        <v>986</v>
      </c>
      <c r="H246" s="26" t="s">
        <v>987</v>
      </c>
      <c r="I246" s="36" t="s">
        <v>988</v>
      </c>
      <c r="J246" s="35" t="s">
        <v>989</v>
      </c>
      <c r="K246" s="44"/>
      <c r="L246" s="36">
        <v>48</v>
      </c>
      <c r="M246" s="9">
        <v>0</v>
      </c>
      <c r="N246" s="49">
        <v>0</v>
      </c>
      <c r="O246" s="18" t="s">
        <v>54</v>
      </c>
      <c r="P246" s="44" t="s">
        <v>984</v>
      </c>
      <c r="Q246" s="43" t="s">
        <v>994</v>
      </c>
      <c r="R246" s="7">
        <v>43190</v>
      </c>
      <c r="S246" s="7">
        <v>43190</v>
      </c>
      <c r="T246" s="78" t="s">
        <v>1537</v>
      </c>
    </row>
    <row r="247" spans="1:20" s="5" customFormat="1" ht="18.75" customHeight="1">
      <c r="A247" s="6">
        <v>2018</v>
      </c>
      <c r="B247" s="7">
        <v>43101</v>
      </c>
      <c r="C247" s="7">
        <v>43190</v>
      </c>
      <c r="D247" s="42" t="s">
        <v>979</v>
      </c>
      <c r="E247" s="26" t="s">
        <v>990</v>
      </c>
      <c r="F247" s="44" t="s">
        <v>102</v>
      </c>
      <c r="G247" s="26" t="s">
        <v>991</v>
      </c>
      <c r="H247" s="26" t="s">
        <v>992</v>
      </c>
      <c r="I247" s="36" t="s">
        <v>993</v>
      </c>
      <c r="J247" s="51" t="s">
        <v>671</v>
      </c>
      <c r="K247" s="44">
        <v>165</v>
      </c>
      <c r="L247" s="36">
        <v>11</v>
      </c>
      <c r="M247" s="9">
        <v>0</v>
      </c>
      <c r="N247" s="49">
        <v>0</v>
      </c>
      <c r="O247" s="18" t="s">
        <v>54</v>
      </c>
      <c r="P247" s="44" t="s">
        <v>984</v>
      </c>
      <c r="Q247" s="43" t="s">
        <v>994</v>
      </c>
      <c r="R247" s="7">
        <v>43190</v>
      </c>
      <c r="S247" s="7">
        <v>43190</v>
      </c>
      <c r="T247" s="78"/>
    </row>
    <row r="248" spans="1:20" s="5" customFormat="1" ht="18.75" customHeight="1">
      <c r="A248" s="6">
        <v>2018</v>
      </c>
      <c r="B248" s="7">
        <v>43101</v>
      </c>
      <c r="C248" s="7">
        <v>43190</v>
      </c>
      <c r="D248" s="15" t="s">
        <v>999</v>
      </c>
      <c r="E248" s="15" t="s">
        <v>1000</v>
      </c>
      <c r="F248" s="13" t="s">
        <v>857</v>
      </c>
      <c r="G248" s="15" t="s">
        <v>1001</v>
      </c>
      <c r="H248" s="15" t="s">
        <v>1002</v>
      </c>
      <c r="I248" s="13" t="s">
        <v>877</v>
      </c>
      <c r="J248" s="18" t="s">
        <v>740</v>
      </c>
      <c r="K248" s="13">
        <v>222</v>
      </c>
      <c r="L248" s="13">
        <v>200</v>
      </c>
      <c r="M248" s="9">
        <v>0</v>
      </c>
      <c r="N248" s="52">
        <f>19+51</f>
        <v>70</v>
      </c>
      <c r="O248" s="16" t="s">
        <v>54</v>
      </c>
      <c r="P248" s="13" t="s">
        <v>1003</v>
      </c>
      <c r="Q248" s="15" t="s">
        <v>1103</v>
      </c>
      <c r="R248" s="7">
        <v>43190</v>
      </c>
      <c r="S248" s="7">
        <v>43190</v>
      </c>
      <c r="T248" s="15" t="s">
        <v>1106</v>
      </c>
    </row>
    <row r="249" spans="1:20" s="5" customFormat="1" ht="18.75" customHeight="1">
      <c r="A249" s="6">
        <v>2018</v>
      </c>
      <c r="B249" s="7">
        <v>43101</v>
      </c>
      <c r="C249" s="7">
        <v>43190</v>
      </c>
      <c r="D249" s="15" t="s">
        <v>1004</v>
      </c>
      <c r="E249" s="15" t="s">
        <v>1005</v>
      </c>
      <c r="F249" s="13" t="s">
        <v>101</v>
      </c>
      <c r="G249" s="15" t="s">
        <v>1006</v>
      </c>
      <c r="H249" s="15" t="s">
        <v>1007</v>
      </c>
      <c r="I249" s="13" t="s">
        <v>877</v>
      </c>
      <c r="J249" s="18" t="s">
        <v>740</v>
      </c>
      <c r="K249" s="13">
        <v>54</v>
      </c>
      <c r="L249" s="13">
        <v>90</v>
      </c>
      <c r="M249" s="9">
        <v>0</v>
      </c>
      <c r="N249" s="52">
        <v>9</v>
      </c>
      <c r="O249" s="16" t="s">
        <v>54</v>
      </c>
      <c r="P249" s="13" t="s">
        <v>1003</v>
      </c>
      <c r="Q249" s="15" t="s">
        <v>1103</v>
      </c>
      <c r="R249" s="7">
        <v>43190</v>
      </c>
      <c r="S249" s="7">
        <v>43190</v>
      </c>
      <c r="T249" s="15" t="s">
        <v>1107</v>
      </c>
    </row>
    <row r="250" spans="1:20" s="5" customFormat="1" ht="18.75" customHeight="1">
      <c r="A250" s="6">
        <v>2018</v>
      </c>
      <c r="B250" s="7">
        <v>43101</v>
      </c>
      <c r="C250" s="7">
        <v>43190</v>
      </c>
      <c r="D250" s="15" t="s">
        <v>1004</v>
      </c>
      <c r="E250" s="15" t="s">
        <v>1008</v>
      </c>
      <c r="F250" s="13" t="s">
        <v>101</v>
      </c>
      <c r="G250" s="15" t="s">
        <v>1009</v>
      </c>
      <c r="H250" s="15" t="s">
        <v>1010</v>
      </c>
      <c r="I250" s="13" t="s">
        <v>877</v>
      </c>
      <c r="J250" s="18" t="s">
        <v>740</v>
      </c>
      <c r="K250" s="13">
        <v>9</v>
      </c>
      <c r="L250" s="13">
        <v>10</v>
      </c>
      <c r="M250" s="9">
        <v>0</v>
      </c>
      <c r="N250" s="52">
        <v>2</v>
      </c>
      <c r="O250" s="16" t="s">
        <v>54</v>
      </c>
      <c r="P250" s="13" t="s">
        <v>1003</v>
      </c>
      <c r="Q250" s="15" t="s">
        <v>1103</v>
      </c>
      <c r="R250" s="7">
        <v>43190</v>
      </c>
      <c r="S250" s="7">
        <v>43190</v>
      </c>
      <c r="T250" s="15" t="s">
        <v>1108</v>
      </c>
    </row>
    <row r="251" spans="1:20" s="5" customFormat="1" ht="18.75" customHeight="1">
      <c r="A251" s="6">
        <v>2018</v>
      </c>
      <c r="B251" s="7">
        <v>43101</v>
      </c>
      <c r="C251" s="7">
        <v>43190</v>
      </c>
      <c r="D251" s="15" t="s">
        <v>1011</v>
      </c>
      <c r="E251" s="15" t="s">
        <v>1012</v>
      </c>
      <c r="F251" s="13" t="s">
        <v>101</v>
      </c>
      <c r="G251" s="15" t="s">
        <v>1013</v>
      </c>
      <c r="H251" s="15" t="s">
        <v>1014</v>
      </c>
      <c r="I251" s="13" t="s">
        <v>877</v>
      </c>
      <c r="J251" s="18" t="s">
        <v>740</v>
      </c>
      <c r="K251" s="13">
        <v>284</v>
      </c>
      <c r="L251" s="13">
        <v>300</v>
      </c>
      <c r="M251" s="9">
        <v>0</v>
      </c>
      <c r="N251" s="52">
        <v>98</v>
      </c>
      <c r="O251" s="16" t="s">
        <v>54</v>
      </c>
      <c r="P251" s="13" t="s">
        <v>1003</v>
      </c>
      <c r="Q251" s="15" t="s">
        <v>1103</v>
      </c>
      <c r="R251" s="7">
        <v>43190</v>
      </c>
      <c r="S251" s="7">
        <v>43190</v>
      </c>
      <c r="T251" s="15" t="s">
        <v>1109</v>
      </c>
    </row>
    <row r="252" spans="1:20" s="5" customFormat="1" ht="18.75" customHeight="1">
      <c r="A252" s="6">
        <v>2018</v>
      </c>
      <c r="B252" s="7">
        <v>43101</v>
      </c>
      <c r="C252" s="7">
        <v>43190</v>
      </c>
      <c r="D252" s="15" t="s">
        <v>1015</v>
      </c>
      <c r="E252" s="15" t="s">
        <v>1016</v>
      </c>
      <c r="F252" s="13" t="s">
        <v>101</v>
      </c>
      <c r="G252" s="15" t="s">
        <v>1013</v>
      </c>
      <c r="H252" s="15" t="s">
        <v>1017</v>
      </c>
      <c r="I252" s="13" t="s">
        <v>877</v>
      </c>
      <c r="J252" s="18" t="s">
        <v>740</v>
      </c>
      <c r="K252" s="13">
        <v>283</v>
      </c>
      <c r="L252" s="13">
        <v>250</v>
      </c>
      <c r="M252" s="9">
        <v>0</v>
      </c>
      <c r="N252" s="52">
        <v>91</v>
      </c>
      <c r="O252" s="16" t="s">
        <v>54</v>
      </c>
      <c r="P252" s="13" t="s">
        <v>1003</v>
      </c>
      <c r="Q252" s="15" t="s">
        <v>1103</v>
      </c>
      <c r="R252" s="7">
        <v>43190</v>
      </c>
      <c r="S252" s="7">
        <v>43190</v>
      </c>
      <c r="T252" s="15" t="s">
        <v>1110</v>
      </c>
    </row>
    <row r="253" spans="1:20" s="5" customFormat="1" ht="18.75" customHeight="1">
      <c r="A253" s="6">
        <v>2018</v>
      </c>
      <c r="B253" s="7">
        <v>43101</v>
      </c>
      <c r="C253" s="7">
        <v>43190</v>
      </c>
      <c r="D253" s="15" t="s">
        <v>1015</v>
      </c>
      <c r="E253" s="15" t="s">
        <v>1018</v>
      </c>
      <c r="F253" s="13" t="s">
        <v>857</v>
      </c>
      <c r="G253" s="15" t="s">
        <v>1019</v>
      </c>
      <c r="H253" s="15" t="s">
        <v>1020</v>
      </c>
      <c r="I253" s="13" t="s">
        <v>1021</v>
      </c>
      <c r="J253" s="18" t="s">
        <v>740</v>
      </c>
      <c r="K253" s="13">
        <v>140</v>
      </c>
      <c r="L253" s="13">
        <v>200</v>
      </c>
      <c r="M253" s="9">
        <v>0</v>
      </c>
      <c r="N253" s="52">
        <v>16</v>
      </c>
      <c r="O253" s="16" t="s">
        <v>54</v>
      </c>
      <c r="P253" s="13" t="s">
        <v>1003</v>
      </c>
      <c r="Q253" s="15" t="s">
        <v>1103</v>
      </c>
      <c r="R253" s="7">
        <v>43190</v>
      </c>
      <c r="S253" s="7">
        <v>43190</v>
      </c>
      <c r="T253" s="15" t="s">
        <v>1111</v>
      </c>
    </row>
    <row r="254" spans="1:20" s="5" customFormat="1" ht="18.75" customHeight="1">
      <c r="A254" s="6">
        <v>2018</v>
      </c>
      <c r="B254" s="7">
        <v>43101</v>
      </c>
      <c r="C254" s="7">
        <v>43190</v>
      </c>
      <c r="D254" s="15" t="s">
        <v>1022</v>
      </c>
      <c r="E254" s="15" t="s">
        <v>1023</v>
      </c>
      <c r="F254" s="13" t="s">
        <v>857</v>
      </c>
      <c r="G254" s="15" t="s">
        <v>1024</v>
      </c>
      <c r="H254" s="15" t="s">
        <v>1025</v>
      </c>
      <c r="I254" s="13" t="s">
        <v>1021</v>
      </c>
      <c r="J254" s="18" t="s">
        <v>740</v>
      </c>
      <c r="K254" s="13">
        <v>23</v>
      </c>
      <c r="L254" s="13">
        <v>30</v>
      </c>
      <c r="M254" s="9">
        <v>0</v>
      </c>
      <c r="N254" s="52">
        <v>2</v>
      </c>
      <c r="O254" s="16" t="s">
        <v>54</v>
      </c>
      <c r="P254" s="13" t="s">
        <v>1003</v>
      </c>
      <c r="Q254" s="15" t="s">
        <v>1103</v>
      </c>
      <c r="R254" s="7">
        <v>43190</v>
      </c>
      <c r="S254" s="7">
        <v>43190</v>
      </c>
      <c r="T254" s="15" t="s">
        <v>1112</v>
      </c>
    </row>
    <row r="255" spans="1:20" s="5" customFormat="1" ht="18.75" customHeight="1">
      <c r="A255" s="6">
        <v>2018</v>
      </c>
      <c r="B255" s="7">
        <v>43101</v>
      </c>
      <c r="C255" s="7">
        <v>43190</v>
      </c>
      <c r="D255" s="15" t="s">
        <v>1022</v>
      </c>
      <c r="E255" s="15" t="s">
        <v>1026</v>
      </c>
      <c r="F255" s="13" t="s">
        <v>857</v>
      </c>
      <c r="G255" s="15" t="s">
        <v>1027</v>
      </c>
      <c r="H255" s="15" t="s">
        <v>1028</v>
      </c>
      <c r="I255" s="13" t="s">
        <v>877</v>
      </c>
      <c r="J255" s="18" t="s">
        <v>740</v>
      </c>
      <c r="K255" s="13">
        <v>26</v>
      </c>
      <c r="L255" s="13">
        <v>30</v>
      </c>
      <c r="M255" s="9">
        <v>0</v>
      </c>
      <c r="N255" s="52">
        <v>4</v>
      </c>
      <c r="O255" s="16" t="s">
        <v>54</v>
      </c>
      <c r="P255" s="13" t="s">
        <v>1003</v>
      </c>
      <c r="Q255" s="15" t="s">
        <v>1103</v>
      </c>
      <c r="R255" s="7">
        <v>43190</v>
      </c>
      <c r="S255" s="7">
        <v>43190</v>
      </c>
      <c r="T255" s="15" t="s">
        <v>1113</v>
      </c>
    </row>
    <row r="256" spans="1:20" s="5" customFormat="1" ht="18.75" customHeight="1">
      <c r="A256" s="6">
        <v>2018</v>
      </c>
      <c r="B256" s="7">
        <v>43101</v>
      </c>
      <c r="C256" s="7">
        <v>43190</v>
      </c>
      <c r="D256" s="15" t="s">
        <v>1015</v>
      </c>
      <c r="E256" s="15" t="s">
        <v>1029</v>
      </c>
      <c r="F256" s="13" t="s">
        <v>857</v>
      </c>
      <c r="G256" s="15" t="s">
        <v>1030</v>
      </c>
      <c r="H256" s="15" t="s">
        <v>1031</v>
      </c>
      <c r="I256" s="13" t="s">
        <v>877</v>
      </c>
      <c r="J256" s="18" t="s">
        <v>740</v>
      </c>
      <c r="K256" s="13">
        <v>15</v>
      </c>
      <c r="L256" s="13">
        <v>20</v>
      </c>
      <c r="M256" s="9">
        <v>0</v>
      </c>
      <c r="N256" s="52">
        <v>1</v>
      </c>
      <c r="O256" s="16" t="s">
        <v>54</v>
      </c>
      <c r="P256" s="13" t="s">
        <v>1003</v>
      </c>
      <c r="Q256" s="15" t="s">
        <v>1103</v>
      </c>
      <c r="R256" s="7">
        <v>43190</v>
      </c>
      <c r="S256" s="7">
        <v>43190</v>
      </c>
      <c r="T256" s="15" t="s">
        <v>1114</v>
      </c>
    </row>
    <row r="257" spans="1:20" s="5" customFormat="1" ht="18.75" customHeight="1">
      <c r="A257" s="6">
        <v>2018</v>
      </c>
      <c r="B257" s="7">
        <v>43101</v>
      </c>
      <c r="C257" s="7">
        <v>43190</v>
      </c>
      <c r="D257" s="15" t="s">
        <v>1022</v>
      </c>
      <c r="E257" s="15" t="s">
        <v>1032</v>
      </c>
      <c r="F257" s="13" t="s">
        <v>857</v>
      </c>
      <c r="G257" s="15" t="s">
        <v>1033</v>
      </c>
      <c r="H257" s="15" t="s">
        <v>1034</v>
      </c>
      <c r="I257" s="13" t="s">
        <v>1035</v>
      </c>
      <c r="J257" s="18" t="s">
        <v>740</v>
      </c>
      <c r="K257" s="13">
        <v>302</v>
      </c>
      <c r="L257" s="13">
        <v>285</v>
      </c>
      <c r="M257" s="9">
        <v>0</v>
      </c>
      <c r="N257" s="52">
        <f>37+18</f>
        <v>55</v>
      </c>
      <c r="O257" s="16" t="s">
        <v>54</v>
      </c>
      <c r="P257" s="13" t="s">
        <v>1003</v>
      </c>
      <c r="Q257" s="15" t="s">
        <v>1103</v>
      </c>
      <c r="R257" s="7">
        <v>43190</v>
      </c>
      <c r="S257" s="7">
        <v>43190</v>
      </c>
      <c r="T257" s="15" t="s">
        <v>1115</v>
      </c>
    </row>
    <row r="258" spans="1:20" s="5" customFormat="1" ht="18.75" customHeight="1">
      <c r="A258" s="6">
        <v>2018</v>
      </c>
      <c r="B258" s="7">
        <v>43101</v>
      </c>
      <c r="C258" s="7">
        <v>43190</v>
      </c>
      <c r="D258" s="15" t="s">
        <v>1036</v>
      </c>
      <c r="E258" s="53" t="s">
        <v>1037</v>
      </c>
      <c r="F258" s="13" t="s">
        <v>857</v>
      </c>
      <c r="G258" s="15" t="s">
        <v>1038</v>
      </c>
      <c r="H258" s="15" t="s">
        <v>1039</v>
      </c>
      <c r="I258" s="13" t="s">
        <v>877</v>
      </c>
      <c r="J258" s="18" t="s">
        <v>740</v>
      </c>
      <c r="K258" s="13">
        <v>3448</v>
      </c>
      <c r="L258" s="13">
        <v>3500</v>
      </c>
      <c r="M258" s="9">
        <v>0</v>
      </c>
      <c r="N258" s="13">
        <f>713+412</f>
        <v>1125</v>
      </c>
      <c r="O258" s="16" t="s">
        <v>54</v>
      </c>
      <c r="P258" s="13" t="s">
        <v>1003</v>
      </c>
      <c r="Q258" s="15" t="s">
        <v>1104</v>
      </c>
      <c r="R258" s="7">
        <v>43190</v>
      </c>
      <c r="S258" s="7">
        <v>43190</v>
      </c>
      <c r="T258" s="15" t="s">
        <v>1116</v>
      </c>
    </row>
    <row r="259" spans="1:20" s="5" customFormat="1" ht="18.75" customHeight="1">
      <c r="A259" s="6">
        <v>2018</v>
      </c>
      <c r="B259" s="7">
        <v>43101</v>
      </c>
      <c r="C259" s="7">
        <v>43190</v>
      </c>
      <c r="D259" s="15" t="s">
        <v>1040</v>
      </c>
      <c r="E259" s="53" t="s">
        <v>1041</v>
      </c>
      <c r="F259" s="13" t="s">
        <v>857</v>
      </c>
      <c r="G259" s="15" t="s">
        <v>1042</v>
      </c>
      <c r="H259" s="15" t="s">
        <v>1043</v>
      </c>
      <c r="I259" s="13" t="s">
        <v>877</v>
      </c>
      <c r="J259" s="18" t="s">
        <v>740</v>
      </c>
      <c r="K259" s="13">
        <v>11428</v>
      </c>
      <c r="L259" s="13">
        <v>11500</v>
      </c>
      <c r="M259" s="9">
        <v>0</v>
      </c>
      <c r="N259" s="13">
        <f>1866+891</f>
        <v>2757</v>
      </c>
      <c r="O259" s="16" t="s">
        <v>54</v>
      </c>
      <c r="P259" s="13" t="s">
        <v>1003</v>
      </c>
      <c r="Q259" s="15" t="s">
        <v>1104</v>
      </c>
      <c r="R259" s="7">
        <v>43190</v>
      </c>
      <c r="S259" s="7">
        <v>43190</v>
      </c>
      <c r="T259" s="15" t="s">
        <v>1117</v>
      </c>
    </row>
    <row r="260" spans="1:20" s="5" customFormat="1" ht="18.75" customHeight="1">
      <c r="A260" s="6">
        <v>2018</v>
      </c>
      <c r="B260" s="7">
        <v>43101</v>
      </c>
      <c r="C260" s="7">
        <v>43190</v>
      </c>
      <c r="D260" s="15" t="s">
        <v>1044</v>
      </c>
      <c r="E260" s="53" t="s">
        <v>1045</v>
      </c>
      <c r="F260" s="13" t="s">
        <v>857</v>
      </c>
      <c r="G260" s="15" t="s">
        <v>1046</v>
      </c>
      <c r="H260" s="15" t="s">
        <v>1047</v>
      </c>
      <c r="I260" s="13" t="s">
        <v>877</v>
      </c>
      <c r="J260" s="18" t="s">
        <v>740</v>
      </c>
      <c r="K260" s="13">
        <v>2690</v>
      </c>
      <c r="L260" s="13">
        <v>2500</v>
      </c>
      <c r="M260" s="9">
        <v>0</v>
      </c>
      <c r="N260" s="13">
        <f>138+119</f>
        <v>257</v>
      </c>
      <c r="O260" s="16" t="s">
        <v>54</v>
      </c>
      <c r="P260" s="13" t="s">
        <v>1003</v>
      </c>
      <c r="Q260" s="15" t="s">
        <v>1104</v>
      </c>
      <c r="R260" s="7">
        <v>43190</v>
      </c>
      <c r="S260" s="7">
        <v>43190</v>
      </c>
      <c r="T260" s="15" t="s">
        <v>1118</v>
      </c>
    </row>
    <row r="261" spans="1:20" s="5" customFormat="1" ht="18.75" customHeight="1">
      <c r="A261" s="6">
        <v>2018</v>
      </c>
      <c r="B261" s="7">
        <v>43101</v>
      </c>
      <c r="C261" s="7">
        <v>43190</v>
      </c>
      <c r="D261" s="15" t="s">
        <v>1036</v>
      </c>
      <c r="E261" s="54" t="s">
        <v>1048</v>
      </c>
      <c r="F261" s="13" t="s">
        <v>857</v>
      </c>
      <c r="G261" s="15" t="s">
        <v>1049</v>
      </c>
      <c r="H261" s="15" t="s">
        <v>1050</v>
      </c>
      <c r="I261" s="13" t="s">
        <v>877</v>
      </c>
      <c r="J261" s="18" t="s">
        <v>740</v>
      </c>
      <c r="K261" s="13">
        <v>2913</v>
      </c>
      <c r="L261" s="13">
        <v>2500</v>
      </c>
      <c r="M261" s="9">
        <v>0</v>
      </c>
      <c r="N261" s="13">
        <f>468+209</f>
        <v>677</v>
      </c>
      <c r="O261" s="16" t="s">
        <v>54</v>
      </c>
      <c r="P261" s="13" t="s">
        <v>1003</v>
      </c>
      <c r="Q261" s="15" t="s">
        <v>1104</v>
      </c>
      <c r="R261" s="7">
        <v>43190</v>
      </c>
      <c r="S261" s="7">
        <v>43190</v>
      </c>
      <c r="T261" s="15" t="s">
        <v>1119</v>
      </c>
    </row>
    <row r="262" spans="1:20" s="5" customFormat="1" ht="18.75" customHeight="1">
      <c r="A262" s="6">
        <v>2018</v>
      </c>
      <c r="B262" s="7">
        <v>43101</v>
      </c>
      <c r="C262" s="7">
        <v>43190</v>
      </c>
      <c r="D262" s="15" t="s">
        <v>1051</v>
      </c>
      <c r="E262" s="53" t="s">
        <v>1052</v>
      </c>
      <c r="F262" s="13" t="s">
        <v>857</v>
      </c>
      <c r="G262" s="15" t="s">
        <v>1053</v>
      </c>
      <c r="H262" s="15" t="s">
        <v>1054</v>
      </c>
      <c r="I262" s="13" t="s">
        <v>877</v>
      </c>
      <c r="J262" s="18" t="s">
        <v>740</v>
      </c>
      <c r="K262" s="13">
        <v>1</v>
      </c>
      <c r="L262" s="13">
        <v>1</v>
      </c>
      <c r="M262" s="9">
        <v>0</v>
      </c>
      <c r="N262" s="13">
        <v>0</v>
      </c>
      <c r="O262" s="16" t="s">
        <v>54</v>
      </c>
      <c r="P262" s="13" t="s">
        <v>1003</v>
      </c>
      <c r="Q262" s="15" t="s">
        <v>1104</v>
      </c>
      <c r="R262" s="7">
        <v>43190</v>
      </c>
      <c r="S262" s="7">
        <v>43190</v>
      </c>
      <c r="T262" s="15" t="s">
        <v>1120</v>
      </c>
    </row>
    <row r="263" spans="1:20" s="5" customFormat="1" ht="18.75" customHeight="1">
      <c r="A263" s="6">
        <v>2018</v>
      </c>
      <c r="B263" s="7">
        <v>43101</v>
      </c>
      <c r="C263" s="7">
        <v>43190</v>
      </c>
      <c r="D263" s="15" t="s">
        <v>1051</v>
      </c>
      <c r="E263" s="53" t="s">
        <v>1055</v>
      </c>
      <c r="F263" s="13" t="s">
        <v>857</v>
      </c>
      <c r="G263" s="15" t="s">
        <v>1056</v>
      </c>
      <c r="H263" s="15" t="s">
        <v>1057</v>
      </c>
      <c r="I263" s="13" t="s">
        <v>877</v>
      </c>
      <c r="J263" s="18" t="s">
        <v>740</v>
      </c>
      <c r="K263" s="13">
        <v>36</v>
      </c>
      <c r="L263" s="13">
        <v>18</v>
      </c>
      <c r="M263" s="9">
        <v>0</v>
      </c>
      <c r="N263" s="13">
        <v>4</v>
      </c>
      <c r="O263" s="16" t="s">
        <v>54</v>
      </c>
      <c r="P263" s="13" t="s">
        <v>1003</v>
      </c>
      <c r="Q263" s="15" t="s">
        <v>1104</v>
      </c>
      <c r="R263" s="7">
        <v>43190</v>
      </c>
      <c r="S263" s="7">
        <v>43190</v>
      </c>
      <c r="T263" s="55" t="s">
        <v>1121</v>
      </c>
    </row>
    <row r="264" spans="1:20" s="5" customFormat="1" ht="18.75" customHeight="1">
      <c r="A264" s="6">
        <v>2018</v>
      </c>
      <c r="B264" s="7">
        <v>43101</v>
      </c>
      <c r="C264" s="7">
        <v>43190</v>
      </c>
      <c r="D264" s="15" t="s">
        <v>1051</v>
      </c>
      <c r="E264" s="53" t="s">
        <v>1058</v>
      </c>
      <c r="F264" s="13" t="s">
        <v>857</v>
      </c>
      <c r="G264" s="15" t="s">
        <v>1059</v>
      </c>
      <c r="H264" s="15" t="s">
        <v>1060</v>
      </c>
      <c r="I264" s="13" t="s">
        <v>877</v>
      </c>
      <c r="J264" s="18" t="s">
        <v>740</v>
      </c>
      <c r="K264" s="13">
        <v>15</v>
      </c>
      <c r="L264" s="13">
        <v>5</v>
      </c>
      <c r="M264" s="9">
        <v>0</v>
      </c>
      <c r="N264" s="13">
        <v>0</v>
      </c>
      <c r="O264" s="16" t="s">
        <v>54</v>
      </c>
      <c r="P264" s="13" t="s">
        <v>1003</v>
      </c>
      <c r="Q264" s="15" t="s">
        <v>1104</v>
      </c>
      <c r="R264" s="7">
        <v>43190</v>
      </c>
      <c r="S264" s="7">
        <v>43190</v>
      </c>
      <c r="T264" s="15" t="s">
        <v>1122</v>
      </c>
    </row>
    <row r="265" spans="1:20" s="5" customFormat="1" ht="18.75" customHeight="1">
      <c r="A265" s="6">
        <v>2018</v>
      </c>
      <c r="B265" s="7">
        <v>43101</v>
      </c>
      <c r="C265" s="7">
        <v>43190</v>
      </c>
      <c r="D265" s="15" t="s">
        <v>1061</v>
      </c>
      <c r="E265" s="53" t="s">
        <v>1062</v>
      </c>
      <c r="F265" s="13" t="s">
        <v>857</v>
      </c>
      <c r="G265" s="15" t="s">
        <v>1063</v>
      </c>
      <c r="H265" s="15" t="s">
        <v>1064</v>
      </c>
      <c r="I265" s="13" t="s">
        <v>877</v>
      </c>
      <c r="J265" s="18" t="s">
        <v>740</v>
      </c>
      <c r="K265" s="13">
        <v>2</v>
      </c>
      <c r="L265" s="13">
        <v>2</v>
      </c>
      <c r="M265" s="9">
        <v>0</v>
      </c>
      <c r="N265" s="13">
        <v>2</v>
      </c>
      <c r="O265" s="16" t="s">
        <v>54</v>
      </c>
      <c r="P265" s="13" t="s">
        <v>1003</v>
      </c>
      <c r="Q265" s="15" t="s">
        <v>1104</v>
      </c>
      <c r="R265" s="7">
        <v>43190</v>
      </c>
      <c r="S265" s="7">
        <v>43190</v>
      </c>
      <c r="T265" s="15" t="s">
        <v>1123</v>
      </c>
    </row>
    <row r="266" spans="1:20" s="5" customFormat="1" ht="18.75" customHeight="1">
      <c r="A266" s="6">
        <v>2018</v>
      </c>
      <c r="B266" s="7">
        <v>43101</v>
      </c>
      <c r="C266" s="7">
        <v>43190</v>
      </c>
      <c r="D266" s="15" t="s">
        <v>1065</v>
      </c>
      <c r="E266" s="53" t="s">
        <v>1066</v>
      </c>
      <c r="F266" s="13" t="s">
        <v>857</v>
      </c>
      <c r="G266" s="15" t="s">
        <v>1067</v>
      </c>
      <c r="H266" s="15" t="s">
        <v>1068</v>
      </c>
      <c r="I266" s="13" t="s">
        <v>877</v>
      </c>
      <c r="J266" s="18" t="s">
        <v>740</v>
      </c>
      <c r="K266" s="13">
        <v>244</v>
      </c>
      <c r="L266" s="13">
        <v>200</v>
      </c>
      <c r="M266" s="9">
        <v>0</v>
      </c>
      <c r="N266" s="13">
        <v>28</v>
      </c>
      <c r="O266" s="16" t="s">
        <v>54</v>
      </c>
      <c r="P266" s="13" t="s">
        <v>1003</v>
      </c>
      <c r="Q266" s="15" t="s">
        <v>1104</v>
      </c>
      <c r="R266" s="7">
        <v>43190</v>
      </c>
      <c r="S266" s="7">
        <v>43190</v>
      </c>
      <c r="T266" s="15" t="s">
        <v>1124</v>
      </c>
    </row>
    <row r="267" spans="1:20" s="5" customFormat="1" ht="18.75" customHeight="1">
      <c r="A267" s="6">
        <v>2018</v>
      </c>
      <c r="B267" s="7">
        <v>43101</v>
      </c>
      <c r="C267" s="7">
        <v>43190</v>
      </c>
      <c r="D267" s="15" t="s">
        <v>1069</v>
      </c>
      <c r="E267" s="53" t="s">
        <v>1070</v>
      </c>
      <c r="F267" s="13" t="s">
        <v>857</v>
      </c>
      <c r="G267" s="15" t="s">
        <v>1071</v>
      </c>
      <c r="H267" s="15" t="s">
        <v>1072</v>
      </c>
      <c r="I267" s="13" t="s">
        <v>1021</v>
      </c>
      <c r="J267" s="18" t="s">
        <v>740</v>
      </c>
      <c r="K267" s="13">
        <v>3434</v>
      </c>
      <c r="L267" s="13">
        <v>3500</v>
      </c>
      <c r="M267" s="9">
        <v>0</v>
      </c>
      <c r="N267" s="13">
        <f>1048+247</f>
        <v>1295</v>
      </c>
      <c r="O267" s="16" t="s">
        <v>54</v>
      </c>
      <c r="P267" s="13" t="s">
        <v>1003</v>
      </c>
      <c r="Q267" s="15" t="s">
        <v>1104</v>
      </c>
      <c r="R267" s="7">
        <v>43190</v>
      </c>
      <c r="S267" s="7">
        <v>43190</v>
      </c>
      <c r="T267" s="15" t="s">
        <v>1125</v>
      </c>
    </row>
    <row r="268" spans="1:20" s="5" customFormat="1" ht="18.75" customHeight="1">
      <c r="A268" s="6">
        <v>2018</v>
      </c>
      <c r="B268" s="7">
        <v>43101</v>
      </c>
      <c r="C268" s="7">
        <v>43190</v>
      </c>
      <c r="D268" s="15" t="s">
        <v>1073</v>
      </c>
      <c r="E268" s="53" t="s">
        <v>1074</v>
      </c>
      <c r="F268" s="13" t="s">
        <v>857</v>
      </c>
      <c r="G268" s="15" t="s">
        <v>1075</v>
      </c>
      <c r="H268" s="15" t="s">
        <v>1076</v>
      </c>
      <c r="I268" s="13" t="s">
        <v>1021</v>
      </c>
      <c r="J268" s="18" t="s">
        <v>740</v>
      </c>
      <c r="K268" s="13">
        <v>16</v>
      </c>
      <c r="L268" s="13">
        <v>20</v>
      </c>
      <c r="M268" s="9">
        <v>0</v>
      </c>
      <c r="N268" s="13">
        <v>3</v>
      </c>
      <c r="O268" s="16" t="s">
        <v>54</v>
      </c>
      <c r="P268" s="13" t="s">
        <v>1003</v>
      </c>
      <c r="Q268" s="15" t="s">
        <v>1104</v>
      </c>
      <c r="R268" s="7">
        <v>43190</v>
      </c>
      <c r="S268" s="7">
        <v>43190</v>
      </c>
      <c r="T268" s="15" t="s">
        <v>1126</v>
      </c>
    </row>
    <row r="269" spans="1:20" s="5" customFormat="1" ht="18.75" customHeight="1">
      <c r="A269" s="6">
        <v>2018</v>
      </c>
      <c r="B269" s="7">
        <v>43101</v>
      </c>
      <c r="C269" s="7">
        <v>43190</v>
      </c>
      <c r="D269" s="15" t="s">
        <v>1073</v>
      </c>
      <c r="E269" s="53" t="s">
        <v>1077</v>
      </c>
      <c r="F269" s="13" t="s">
        <v>101</v>
      </c>
      <c r="G269" s="15" t="s">
        <v>1078</v>
      </c>
      <c r="H269" s="15" t="s">
        <v>1079</v>
      </c>
      <c r="I269" s="13" t="s">
        <v>1021</v>
      </c>
      <c r="J269" s="18" t="s">
        <v>740</v>
      </c>
      <c r="K269" s="13">
        <v>1418</v>
      </c>
      <c r="L269" s="13">
        <v>1300</v>
      </c>
      <c r="M269" s="9">
        <v>0</v>
      </c>
      <c r="N269" s="13">
        <f>210+164</f>
        <v>374</v>
      </c>
      <c r="O269" s="16" t="s">
        <v>54</v>
      </c>
      <c r="P269" s="13" t="s">
        <v>1003</v>
      </c>
      <c r="Q269" s="15" t="s">
        <v>1104</v>
      </c>
      <c r="R269" s="7">
        <v>43190</v>
      </c>
      <c r="S269" s="7">
        <v>43190</v>
      </c>
      <c r="T269" s="15" t="s">
        <v>1127</v>
      </c>
    </row>
    <row r="270" spans="1:20" s="5" customFormat="1" ht="18.75" customHeight="1">
      <c r="A270" s="6">
        <v>2018</v>
      </c>
      <c r="B270" s="7">
        <v>43101</v>
      </c>
      <c r="C270" s="7">
        <v>43190</v>
      </c>
      <c r="D270" s="15" t="s">
        <v>1073</v>
      </c>
      <c r="E270" s="53" t="s">
        <v>1080</v>
      </c>
      <c r="F270" s="13" t="s">
        <v>1081</v>
      </c>
      <c r="G270" s="15" t="s">
        <v>1082</v>
      </c>
      <c r="H270" s="15" t="s">
        <v>1083</v>
      </c>
      <c r="I270" s="13" t="s">
        <v>877</v>
      </c>
      <c r="J270" s="18" t="s">
        <v>740</v>
      </c>
      <c r="K270" s="13">
        <v>9970</v>
      </c>
      <c r="L270" s="13">
        <v>9000</v>
      </c>
      <c r="M270" s="9">
        <v>0</v>
      </c>
      <c r="N270" s="13">
        <f>2119+997</f>
        <v>3116</v>
      </c>
      <c r="O270" s="16" t="s">
        <v>54</v>
      </c>
      <c r="P270" s="13" t="s">
        <v>1003</v>
      </c>
      <c r="Q270" s="15" t="s">
        <v>1104</v>
      </c>
      <c r="R270" s="7">
        <v>43190</v>
      </c>
      <c r="S270" s="7">
        <v>43190</v>
      </c>
      <c r="T270" s="15" t="s">
        <v>1128</v>
      </c>
    </row>
    <row r="271" spans="1:20" s="5" customFormat="1" ht="18.75" customHeight="1">
      <c r="A271" s="6">
        <v>2018</v>
      </c>
      <c r="B271" s="7">
        <v>43101</v>
      </c>
      <c r="C271" s="7">
        <v>43190</v>
      </c>
      <c r="D271" s="15" t="s">
        <v>1084</v>
      </c>
      <c r="E271" s="54" t="s">
        <v>1085</v>
      </c>
      <c r="F271" s="13" t="s">
        <v>857</v>
      </c>
      <c r="G271" s="15" t="s">
        <v>1086</v>
      </c>
      <c r="H271" s="15" t="s">
        <v>1087</v>
      </c>
      <c r="I271" s="13" t="s">
        <v>877</v>
      </c>
      <c r="J271" s="18" t="s">
        <v>740</v>
      </c>
      <c r="K271" s="13">
        <v>2095</v>
      </c>
      <c r="L271" s="13">
        <v>1500</v>
      </c>
      <c r="M271" s="9">
        <v>0</v>
      </c>
      <c r="N271" s="13">
        <f>627+436</f>
        <v>1063</v>
      </c>
      <c r="O271" s="16" t="s">
        <v>54</v>
      </c>
      <c r="P271" s="13" t="s">
        <v>1003</v>
      </c>
      <c r="Q271" s="15" t="s">
        <v>1105</v>
      </c>
      <c r="R271" s="7">
        <v>43190</v>
      </c>
      <c r="S271" s="7">
        <v>43190</v>
      </c>
      <c r="T271" s="15" t="s">
        <v>1129</v>
      </c>
    </row>
    <row r="272" spans="1:20" s="5" customFormat="1" ht="18.75" customHeight="1">
      <c r="A272" s="6">
        <v>2018</v>
      </c>
      <c r="B272" s="7">
        <v>43101</v>
      </c>
      <c r="C272" s="7">
        <v>43190</v>
      </c>
      <c r="D272" s="15" t="s">
        <v>1088</v>
      </c>
      <c r="E272" s="54" t="s">
        <v>1089</v>
      </c>
      <c r="F272" s="13" t="s">
        <v>857</v>
      </c>
      <c r="G272" s="15" t="s">
        <v>1090</v>
      </c>
      <c r="H272" s="15" t="s">
        <v>1091</v>
      </c>
      <c r="I272" s="13" t="s">
        <v>877</v>
      </c>
      <c r="J272" s="18" t="s">
        <v>740</v>
      </c>
      <c r="K272" s="13">
        <v>9206</v>
      </c>
      <c r="L272" s="13">
        <v>8000</v>
      </c>
      <c r="M272" s="9">
        <v>0</v>
      </c>
      <c r="N272" s="13">
        <f>5973+2213</f>
        <v>8186</v>
      </c>
      <c r="O272" s="16" t="s">
        <v>54</v>
      </c>
      <c r="P272" s="13" t="s">
        <v>1003</v>
      </c>
      <c r="Q272" s="15" t="s">
        <v>1105</v>
      </c>
      <c r="R272" s="7">
        <v>43190</v>
      </c>
      <c r="S272" s="7">
        <v>43190</v>
      </c>
      <c r="T272" s="15" t="s">
        <v>1130</v>
      </c>
    </row>
    <row r="273" spans="1:20" s="5" customFormat="1" ht="18.75" customHeight="1">
      <c r="A273" s="6">
        <v>2018</v>
      </c>
      <c r="B273" s="7">
        <v>43101</v>
      </c>
      <c r="C273" s="7">
        <v>43190</v>
      </c>
      <c r="D273" s="15" t="s">
        <v>1092</v>
      </c>
      <c r="E273" s="54" t="s">
        <v>1093</v>
      </c>
      <c r="F273" s="13" t="s">
        <v>857</v>
      </c>
      <c r="G273" s="15" t="s">
        <v>1094</v>
      </c>
      <c r="H273" s="15" t="s">
        <v>1095</v>
      </c>
      <c r="I273" s="13" t="s">
        <v>877</v>
      </c>
      <c r="J273" s="18" t="s">
        <v>740</v>
      </c>
      <c r="K273" s="13">
        <v>284</v>
      </c>
      <c r="L273" s="13">
        <v>250</v>
      </c>
      <c r="M273" s="9">
        <v>0</v>
      </c>
      <c r="N273" s="13">
        <f>18+38</f>
        <v>56</v>
      </c>
      <c r="O273" s="16" t="s">
        <v>54</v>
      </c>
      <c r="P273" s="13" t="s">
        <v>1003</v>
      </c>
      <c r="Q273" s="15" t="s">
        <v>1105</v>
      </c>
      <c r="R273" s="7">
        <v>43190</v>
      </c>
      <c r="S273" s="7">
        <v>43190</v>
      </c>
      <c r="T273" s="15" t="s">
        <v>1131</v>
      </c>
    </row>
    <row r="274" spans="1:20" s="5" customFormat="1" ht="18.75" customHeight="1">
      <c r="A274" s="6">
        <v>2018</v>
      </c>
      <c r="B274" s="7">
        <v>43101</v>
      </c>
      <c r="C274" s="7">
        <v>43190</v>
      </c>
      <c r="D274" s="15" t="s">
        <v>1096</v>
      </c>
      <c r="E274" s="54" t="s">
        <v>1097</v>
      </c>
      <c r="F274" s="13" t="s">
        <v>857</v>
      </c>
      <c r="G274" s="15" t="s">
        <v>1098</v>
      </c>
      <c r="H274" s="15" t="s">
        <v>1099</v>
      </c>
      <c r="I274" s="13" t="s">
        <v>877</v>
      </c>
      <c r="J274" s="18" t="s">
        <v>740</v>
      </c>
      <c r="K274" s="13">
        <v>2804</v>
      </c>
      <c r="L274" s="13">
        <v>2000</v>
      </c>
      <c r="M274" s="9">
        <v>0</v>
      </c>
      <c r="N274" s="13">
        <f>284+268</f>
        <v>552</v>
      </c>
      <c r="O274" s="16" t="s">
        <v>54</v>
      </c>
      <c r="P274" s="13" t="s">
        <v>1003</v>
      </c>
      <c r="Q274" s="15" t="s">
        <v>1105</v>
      </c>
      <c r="R274" s="7">
        <v>43190</v>
      </c>
      <c r="S274" s="7">
        <v>43190</v>
      </c>
      <c r="T274" s="15" t="s">
        <v>1132</v>
      </c>
    </row>
    <row r="275" spans="1:20" s="5" customFormat="1" ht="18.75" customHeight="1">
      <c r="A275" s="6">
        <v>2018</v>
      </c>
      <c r="B275" s="7">
        <v>43101</v>
      </c>
      <c r="C275" s="7">
        <v>43190</v>
      </c>
      <c r="D275" s="15" t="s">
        <v>1088</v>
      </c>
      <c r="E275" s="54" t="s">
        <v>1100</v>
      </c>
      <c r="F275" s="13" t="s">
        <v>857</v>
      </c>
      <c r="G275" s="15" t="s">
        <v>1101</v>
      </c>
      <c r="H275" s="15" t="s">
        <v>1102</v>
      </c>
      <c r="I275" s="13" t="s">
        <v>877</v>
      </c>
      <c r="J275" s="18" t="s">
        <v>740</v>
      </c>
      <c r="K275" s="13">
        <v>1639</v>
      </c>
      <c r="L275" s="13">
        <v>1500</v>
      </c>
      <c r="M275" s="9">
        <v>0</v>
      </c>
      <c r="N275" s="13">
        <f>543+628</f>
        <v>1171</v>
      </c>
      <c r="O275" s="16" t="s">
        <v>54</v>
      </c>
      <c r="P275" s="13" t="s">
        <v>1003</v>
      </c>
      <c r="Q275" s="15" t="s">
        <v>1105</v>
      </c>
      <c r="R275" s="7">
        <v>43190</v>
      </c>
      <c r="S275" s="7">
        <v>43190</v>
      </c>
      <c r="T275" s="15" t="s">
        <v>1133</v>
      </c>
    </row>
    <row r="276" spans="1:20" s="5" customFormat="1" ht="18.75" customHeight="1">
      <c r="A276" s="6">
        <v>2018</v>
      </c>
      <c r="B276" s="7">
        <v>43101</v>
      </c>
      <c r="C276" s="7">
        <v>43190</v>
      </c>
      <c r="D276" s="15" t="s">
        <v>1353</v>
      </c>
      <c r="E276" s="54" t="s">
        <v>1134</v>
      </c>
      <c r="F276" s="56" t="s">
        <v>857</v>
      </c>
      <c r="G276" s="15" t="s">
        <v>1135</v>
      </c>
      <c r="H276" s="57" t="s">
        <v>1136</v>
      </c>
      <c r="I276" s="15" t="s">
        <v>1137</v>
      </c>
      <c r="J276" s="18" t="s">
        <v>205</v>
      </c>
      <c r="K276" s="13">
        <v>232</v>
      </c>
      <c r="L276" s="13">
        <v>235</v>
      </c>
      <c r="M276" s="9">
        <v>0</v>
      </c>
      <c r="N276" s="13">
        <v>147</v>
      </c>
      <c r="O276" s="18" t="s">
        <v>54</v>
      </c>
      <c r="P276" s="15" t="s">
        <v>1138</v>
      </c>
      <c r="Q276" s="54" t="s">
        <v>1173</v>
      </c>
      <c r="R276" s="7">
        <v>43190</v>
      </c>
      <c r="S276" s="7">
        <v>43190</v>
      </c>
      <c r="T276" s="56" t="s">
        <v>1176</v>
      </c>
    </row>
    <row r="277" spans="1:20" s="5" customFormat="1" ht="18.75" customHeight="1">
      <c r="A277" s="6">
        <v>2018</v>
      </c>
      <c r="B277" s="7">
        <v>43101</v>
      </c>
      <c r="C277" s="7">
        <v>43190</v>
      </c>
      <c r="D277" s="58" t="s">
        <v>1139</v>
      </c>
      <c r="E277" s="15" t="s">
        <v>1140</v>
      </c>
      <c r="F277" s="15" t="s">
        <v>857</v>
      </c>
      <c r="G277" s="15" t="s">
        <v>1141</v>
      </c>
      <c r="H277" s="57" t="s">
        <v>1142</v>
      </c>
      <c r="I277" s="15" t="s">
        <v>1143</v>
      </c>
      <c r="J277" s="18" t="s">
        <v>205</v>
      </c>
      <c r="K277" s="15">
        <v>23</v>
      </c>
      <c r="L277" s="13">
        <v>25</v>
      </c>
      <c r="M277" s="9">
        <v>0</v>
      </c>
      <c r="N277" s="13">
        <v>9</v>
      </c>
      <c r="O277" s="18" t="s">
        <v>54</v>
      </c>
      <c r="P277" s="15" t="s">
        <v>1138</v>
      </c>
      <c r="Q277" s="54" t="s">
        <v>1173</v>
      </c>
      <c r="R277" s="7">
        <v>43190</v>
      </c>
      <c r="S277" s="7">
        <v>43190</v>
      </c>
      <c r="T277" s="15" t="s">
        <v>1177</v>
      </c>
    </row>
    <row r="278" spans="1:20" s="5" customFormat="1" ht="18.75" customHeight="1">
      <c r="A278" s="6">
        <v>2018</v>
      </c>
      <c r="B278" s="7">
        <v>43101</v>
      </c>
      <c r="C278" s="7">
        <v>43190</v>
      </c>
      <c r="D278" s="15" t="s">
        <v>1538</v>
      </c>
      <c r="E278" s="15" t="s">
        <v>1144</v>
      </c>
      <c r="F278" s="15" t="s">
        <v>857</v>
      </c>
      <c r="G278" s="15" t="s">
        <v>1145</v>
      </c>
      <c r="H278" s="34" t="s">
        <v>1146</v>
      </c>
      <c r="I278" s="15" t="s">
        <v>1147</v>
      </c>
      <c r="J278" s="18" t="s">
        <v>205</v>
      </c>
      <c r="K278" s="13">
        <v>365</v>
      </c>
      <c r="L278" s="13">
        <v>365</v>
      </c>
      <c r="M278" s="9">
        <v>0</v>
      </c>
      <c r="N278" s="13">
        <v>90</v>
      </c>
      <c r="O278" s="18" t="s">
        <v>54</v>
      </c>
      <c r="P278" s="15" t="s">
        <v>1148</v>
      </c>
      <c r="Q278" s="15" t="s">
        <v>1174</v>
      </c>
      <c r="R278" s="7">
        <v>43190</v>
      </c>
      <c r="S278" s="7">
        <v>43190</v>
      </c>
      <c r="T278" s="15" t="s">
        <v>1178</v>
      </c>
    </row>
    <row r="279" spans="1:20" s="5" customFormat="1" ht="18.75" customHeight="1">
      <c r="A279" s="6">
        <v>2018</v>
      </c>
      <c r="B279" s="7">
        <v>43101</v>
      </c>
      <c r="C279" s="7">
        <v>43190</v>
      </c>
      <c r="D279" s="15" t="s">
        <v>1539</v>
      </c>
      <c r="E279" s="15" t="s">
        <v>1149</v>
      </c>
      <c r="F279" s="15" t="s">
        <v>857</v>
      </c>
      <c r="G279" s="15" t="s">
        <v>1150</v>
      </c>
      <c r="H279" s="34" t="s">
        <v>1146</v>
      </c>
      <c r="I279" s="15" t="s">
        <v>1147</v>
      </c>
      <c r="J279" s="18" t="s">
        <v>205</v>
      </c>
      <c r="K279" s="13">
        <v>365</v>
      </c>
      <c r="L279" s="13">
        <v>365</v>
      </c>
      <c r="M279" s="13">
        <v>0</v>
      </c>
      <c r="N279" s="15">
        <v>90</v>
      </c>
      <c r="O279" s="18" t="s">
        <v>54</v>
      </c>
      <c r="P279" s="15" t="s">
        <v>1151</v>
      </c>
      <c r="Q279" s="15" t="s">
        <v>1174</v>
      </c>
      <c r="R279" s="7">
        <v>43190</v>
      </c>
      <c r="S279" s="7">
        <v>43190</v>
      </c>
      <c r="T279" s="15" t="s">
        <v>1179</v>
      </c>
    </row>
    <row r="280" spans="1:20" s="5" customFormat="1" ht="18.75" customHeight="1">
      <c r="A280" s="6">
        <v>2018</v>
      </c>
      <c r="B280" s="7">
        <v>43101</v>
      </c>
      <c r="C280" s="7">
        <v>43190</v>
      </c>
      <c r="D280" s="15" t="s">
        <v>1540</v>
      </c>
      <c r="E280" s="15" t="s">
        <v>1152</v>
      </c>
      <c r="F280" s="15" t="s">
        <v>101</v>
      </c>
      <c r="G280" s="15" t="s">
        <v>1153</v>
      </c>
      <c r="H280" s="34" t="s">
        <v>1146</v>
      </c>
      <c r="I280" s="15" t="s">
        <v>1147</v>
      </c>
      <c r="J280" s="18" t="s">
        <v>205</v>
      </c>
      <c r="K280" s="13">
        <v>61</v>
      </c>
      <c r="L280" s="13">
        <v>61</v>
      </c>
      <c r="M280" s="13">
        <v>0</v>
      </c>
      <c r="N280" s="15">
        <v>15</v>
      </c>
      <c r="O280" s="18" t="s">
        <v>54</v>
      </c>
      <c r="P280" s="15" t="s">
        <v>1151</v>
      </c>
      <c r="Q280" s="15" t="s">
        <v>1174</v>
      </c>
      <c r="R280" s="7">
        <v>43190</v>
      </c>
      <c r="S280" s="7">
        <v>43190</v>
      </c>
      <c r="T280" s="15" t="s">
        <v>1180</v>
      </c>
    </row>
    <row r="281" spans="1:20" s="5" customFormat="1" ht="18.75" customHeight="1">
      <c r="A281" s="6">
        <v>2018</v>
      </c>
      <c r="B281" s="7">
        <v>43101</v>
      </c>
      <c r="C281" s="7">
        <v>43190</v>
      </c>
      <c r="D281" s="15" t="s">
        <v>1154</v>
      </c>
      <c r="E281" s="15" t="s">
        <v>1155</v>
      </c>
      <c r="F281" s="15" t="s">
        <v>857</v>
      </c>
      <c r="G281" s="15" t="s">
        <v>1156</v>
      </c>
      <c r="H281" s="34" t="s">
        <v>1157</v>
      </c>
      <c r="I281" s="15" t="s">
        <v>1158</v>
      </c>
      <c r="J281" s="18" t="s">
        <v>205</v>
      </c>
      <c r="K281" s="13">
        <v>163</v>
      </c>
      <c r="L281" s="13">
        <v>280</v>
      </c>
      <c r="M281" s="13">
        <v>0</v>
      </c>
      <c r="N281" s="13">
        <v>166</v>
      </c>
      <c r="O281" s="18" t="s">
        <v>54</v>
      </c>
      <c r="P281" s="15" t="s">
        <v>1159</v>
      </c>
      <c r="Q281" s="15" t="s">
        <v>1175</v>
      </c>
      <c r="R281" s="7">
        <v>43190</v>
      </c>
      <c r="S281" s="7">
        <v>43190</v>
      </c>
      <c r="T281" s="15" t="s">
        <v>1181</v>
      </c>
    </row>
    <row r="282" spans="1:20" s="5" customFormat="1" ht="18.75" customHeight="1">
      <c r="A282" s="6">
        <v>2018</v>
      </c>
      <c r="B282" s="7">
        <v>43101</v>
      </c>
      <c r="C282" s="7">
        <v>43190</v>
      </c>
      <c r="D282" s="15" t="s">
        <v>1160</v>
      </c>
      <c r="E282" s="15" t="s">
        <v>1161</v>
      </c>
      <c r="F282" s="15" t="s">
        <v>857</v>
      </c>
      <c r="G282" s="15" t="s">
        <v>1162</v>
      </c>
      <c r="H282" s="34" t="s">
        <v>1163</v>
      </c>
      <c r="I282" s="15" t="s">
        <v>1158</v>
      </c>
      <c r="J282" s="18" t="s">
        <v>205</v>
      </c>
      <c r="K282" s="13">
        <v>127</v>
      </c>
      <c r="L282" s="13">
        <v>130</v>
      </c>
      <c r="M282" s="13">
        <v>0</v>
      </c>
      <c r="N282" s="13">
        <v>3</v>
      </c>
      <c r="O282" s="18" t="s">
        <v>54</v>
      </c>
      <c r="P282" s="15" t="s">
        <v>1159</v>
      </c>
      <c r="Q282" s="15" t="s">
        <v>1175</v>
      </c>
      <c r="R282" s="7">
        <v>43190</v>
      </c>
      <c r="S282" s="7">
        <v>43190</v>
      </c>
      <c r="T282" s="15" t="s">
        <v>1182</v>
      </c>
    </row>
    <row r="283" spans="1:20" s="5" customFormat="1" ht="18.75" customHeight="1">
      <c r="A283" s="6">
        <v>2018</v>
      </c>
      <c r="B283" s="7">
        <v>43101</v>
      </c>
      <c r="C283" s="7">
        <v>43190</v>
      </c>
      <c r="D283" s="15" t="s">
        <v>1164</v>
      </c>
      <c r="E283" s="15" t="s">
        <v>1165</v>
      </c>
      <c r="F283" s="15" t="s">
        <v>857</v>
      </c>
      <c r="G283" s="15" t="s">
        <v>1166</v>
      </c>
      <c r="H283" s="34" t="s">
        <v>1167</v>
      </c>
      <c r="I283" s="15" t="s">
        <v>212</v>
      </c>
      <c r="J283" s="18" t="s">
        <v>205</v>
      </c>
      <c r="K283" s="13">
        <v>939</v>
      </c>
      <c r="L283" s="13">
        <v>940</v>
      </c>
      <c r="M283" s="13">
        <v>0</v>
      </c>
      <c r="N283" s="13">
        <v>740</v>
      </c>
      <c r="O283" s="18" t="s">
        <v>54</v>
      </c>
      <c r="P283" s="15" t="s">
        <v>1159</v>
      </c>
      <c r="Q283" s="15" t="s">
        <v>1175</v>
      </c>
      <c r="R283" s="7">
        <v>43190</v>
      </c>
      <c r="S283" s="7">
        <v>43190</v>
      </c>
      <c r="T283" s="15" t="s">
        <v>1183</v>
      </c>
    </row>
    <row r="284" spans="1:20" s="5" customFormat="1" ht="18.75" customHeight="1">
      <c r="A284" s="6">
        <v>2018</v>
      </c>
      <c r="B284" s="7">
        <v>43101</v>
      </c>
      <c r="C284" s="7">
        <v>43190</v>
      </c>
      <c r="D284" s="15" t="s">
        <v>1168</v>
      </c>
      <c r="E284" s="15" t="s">
        <v>1169</v>
      </c>
      <c r="F284" s="15" t="s">
        <v>857</v>
      </c>
      <c r="G284" s="15" t="s">
        <v>1170</v>
      </c>
      <c r="H284" s="34" t="s">
        <v>1171</v>
      </c>
      <c r="I284" s="15" t="s">
        <v>1172</v>
      </c>
      <c r="J284" s="18" t="s">
        <v>205</v>
      </c>
      <c r="K284" s="13">
        <v>521</v>
      </c>
      <c r="L284" s="13">
        <v>521</v>
      </c>
      <c r="M284" s="13">
        <v>0</v>
      </c>
      <c r="N284" s="13">
        <v>133</v>
      </c>
      <c r="O284" s="18" t="s">
        <v>54</v>
      </c>
      <c r="P284" s="15" t="s">
        <v>1159</v>
      </c>
      <c r="Q284" s="15" t="s">
        <v>1175</v>
      </c>
      <c r="R284" s="7">
        <v>43190</v>
      </c>
      <c r="S284" s="7">
        <v>43190</v>
      </c>
      <c r="T284" s="15" t="s">
        <v>1184</v>
      </c>
    </row>
    <row r="285" spans="1:20" s="5" customFormat="1" ht="18.75" customHeight="1">
      <c r="A285" s="6">
        <v>2018</v>
      </c>
      <c r="B285" s="7">
        <v>43101</v>
      </c>
      <c r="C285" s="7">
        <v>43190</v>
      </c>
      <c r="D285" s="26" t="s">
        <v>1185</v>
      </c>
      <c r="E285" s="26" t="s">
        <v>1186</v>
      </c>
      <c r="F285" s="26" t="s">
        <v>102</v>
      </c>
      <c r="G285" s="26" t="s">
        <v>1187</v>
      </c>
      <c r="H285" s="15" t="s">
        <v>1188</v>
      </c>
      <c r="I285" s="26" t="s">
        <v>1189</v>
      </c>
      <c r="J285" s="16" t="s">
        <v>205</v>
      </c>
      <c r="K285" s="26">
        <v>915</v>
      </c>
      <c r="L285" s="26">
        <v>500</v>
      </c>
      <c r="M285" s="9">
        <v>0</v>
      </c>
      <c r="N285" s="26">
        <v>109</v>
      </c>
      <c r="O285" s="16" t="s">
        <v>54</v>
      </c>
      <c r="P285" s="26" t="s">
        <v>1190</v>
      </c>
      <c r="Q285" s="26" t="s">
        <v>1290</v>
      </c>
      <c r="R285" s="7">
        <v>43190</v>
      </c>
      <c r="S285" s="7">
        <v>43190</v>
      </c>
      <c r="T285" s="26" t="s">
        <v>1291</v>
      </c>
    </row>
    <row r="286" spans="1:20" s="5" customFormat="1" ht="18.75" customHeight="1">
      <c r="A286" s="6">
        <v>2018</v>
      </c>
      <c r="B286" s="7">
        <v>43101</v>
      </c>
      <c r="C286" s="7">
        <v>43190</v>
      </c>
      <c r="D286" s="26" t="s">
        <v>1354</v>
      </c>
      <c r="E286" s="26" t="s">
        <v>1191</v>
      </c>
      <c r="F286" s="26" t="s">
        <v>102</v>
      </c>
      <c r="G286" s="26" t="s">
        <v>1192</v>
      </c>
      <c r="H286" s="15" t="s">
        <v>1193</v>
      </c>
      <c r="I286" s="26" t="s">
        <v>1194</v>
      </c>
      <c r="J286" s="16" t="s">
        <v>205</v>
      </c>
      <c r="K286" s="26">
        <v>334</v>
      </c>
      <c r="L286" s="26">
        <v>365</v>
      </c>
      <c r="M286" s="9">
        <v>0</v>
      </c>
      <c r="N286" s="26">
        <v>90</v>
      </c>
      <c r="O286" s="16" t="s">
        <v>54</v>
      </c>
      <c r="P286" s="26" t="s">
        <v>1195</v>
      </c>
      <c r="Q286" s="26" t="s">
        <v>1290</v>
      </c>
      <c r="R286" s="7">
        <v>43190</v>
      </c>
      <c r="S286" s="7">
        <v>43190</v>
      </c>
      <c r="T286" s="26" t="s">
        <v>1292</v>
      </c>
    </row>
    <row r="287" spans="1:20" s="5" customFormat="1" ht="18.75" customHeight="1">
      <c r="A287" s="6">
        <v>2018</v>
      </c>
      <c r="B287" s="7">
        <v>43101</v>
      </c>
      <c r="C287" s="7">
        <v>43190</v>
      </c>
      <c r="D287" s="26" t="s">
        <v>1201</v>
      </c>
      <c r="E287" s="26" t="s">
        <v>1196</v>
      </c>
      <c r="F287" s="26" t="s">
        <v>102</v>
      </c>
      <c r="G287" s="26" t="s">
        <v>1197</v>
      </c>
      <c r="H287" s="15" t="s">
        <v>1198</v>
      </c>
      <c r="I287" s="26" t="s">
        <v>1199</v>
      </c>
      <c r="J287" s="16" t="s">
        <v>205</v>
      </c>
      <c r="K287" s="26">
        <v>44</v>
      </c>
      <c r="L287" s="26">
        <v>40</v>
      </c>
      <c r="M287" s="9">
        <v>0</v>
      </c>
      <c r="N287" s="26">
        <v>11</v>
      </c>
      <c r="O287" s="16" t="s">
        <v>54</v>
      </c>
      <c r="P287" s="26" t="s">
        <v>1200</v>
      </c>
      <c r="Q287" s="26" t="s">
        <v>1290</v>
      </c>
      <c r="R287" s="7">
        <v>43190</v>
      </c>
      <c r="S287" s="7">
        <v>43190</v>
      </c>
      <c r="T287" s="26" t="s">
        <v>1293</v>
      </c>
    </row>
    <row r="288" spans="1:20" s="5" customFormat="1" ht="18.75" customHeight="1">
      <c r="A288" s="6">
        <v>2018</v>
      </c>
      <c r="B288" s="7">
        <v>43101</v>
      </c>
      <c r="C288" s="7">
        <v>43190</v>
      </c>
      <c r="D288" s="26" t="s">
        <v>1201</v>
      </c>
      <c r="E288" s="26" t="s">
        <v>1202</v>
      </c>
      <c r="F288" s="26" t="s">
        <v>102</v>
      </c>
      <c r="G288" s="26" t="s">
        <v>1203</v>
      </c>
      <c r="H288" s="15" t="s">
        <v>1204</v>
      </c>
      <c r="I288" s="26" t="s">
        <v>1199</v>
      </c>
      <c r="J288" s="16" t="s">
        <v>205</v>
      </c>
      <c r="K288" s="26">
        <v>44</v>
      </c>
      <c r="L288" s="26">
        <v>40</v>
      </c>
      <c r="M288" s="9">
        <v>0</v>
      </c>
      <c r="N288" s="26">
        <v>11</v>
      </c>
      <c r="O288" s="16" t="s">
        <v>54</v>
      </c>
      <c r="P288" s="26" t="s">
        <v>1200</v>
      </c>
      <c r="Q288" s="26" t="s">
        <v>1290</v>
      </c>
      <c r="R288" s="7">
        <v>43190</v>
      </c>
      <c r="S288" s="7">
        <v>43190</v>
      </c>
      <c r="T288" s="26" t="s">
        <v>1294</v>
      </c>
    </row>
    <row r="289" spans="1:20" s="5" customFormat="1" ht="18.75" customHeight="1">
      <c r="A289" s="6">
        <v>2018</v>
      </c>
      <c r="B289" s="7">
        <v>43101</v>
      </c>
      <c r="C289" s="7">
        <v>43190</v>
      </c>
      <c r="D289" s="26" t="s">
        <v>1201</v>
      </c>
      <c r="E289" s="26" t="s">
        <v>1202</v>
      </c>
      <c r="F289" s="26" t="s">
        <v>102</v>
      </c>
      <c r="G289" s="26" t="s">
        <v>1205</v>
      </c>
      <c r="H289" s="15" t="s">
        <v>1206</v>
      </c>
      <c r="I289" s="26" t="s">
        <v>1199</v>
      </c>
      <c r="J289" s="16" t="s">
        <v>205</v>
      </c>
      <c r="K289" s="26">
        <v>44</v>
      </c>
      <c r="L289" s="26">
        <v>40</v>
      </c>
      <c r="M289" s="9">
        <v>0</v>
      </c>
      <c r="N289" s="26">
        <v>11</v>
      </c>
      <c r="O289" s="16" t="s">
        <v>54</v>
      </c>
      <c r="P289" s="26" t="s">
        <v>1200</v>
      </c>
      <c r="Q289" s="26" t="s">
        <v>1290</v>
      </c>
      <c r="R289" s="7">
        <v>43190</v>
      </c>
      <c r="S289" s="7">
        <v>43190</v>
      </c>
      <c r="T289" s="26" t="s">
        <v>1295</v>
      </c>
    </row>
    <row r="290" spans="1:20" s="5" customFormat="1" ht="18.75" customHeight="1">
      <c r="A290" s="6">
        <v>2018</v>
      </c>
      <c r="B290" s="7">
        <v>43101</v>
      </c>
      <c r="C290" s="7">
        <v>43190</v>
      </c>
      <c r="D290" s="26" t="s">
        <v>1207</v>
      </c>
      <c r="E290" s="26" t="s">
        <v>1208</v>
      </c>
      <c r="F290" s="26" t="s">
        <v>102</v>
      </c>
      <c r="G290" s="26" t="s">
        <v>1209</v>
      </c>
      <c r="H290" s="15" t="s">
        <v>1210</v>
      </c>
      <c r="I290" s="26" t="s">
        <v>1211</v>
      </c>
      <c r="J290" s="16" t="s">
        <v>205</v>
      </c>
      <c r="K290" s="26">
        <v>342</v>
      </c>
      <c r="L290" s="26">
        <v>360</v>
      </c>
      <c r="M290" s="9">
        <v>0</v>
      </c>
      <c r="N290" s="26">
        <v>85</v>
      </c>
      <c r="O290" s="16" t="s">
        <v>54</v>
      </c>
      <c r="P290" s="26" t="s">
        <v>1212</v>
      </c>
      <c r="Q290" s="26" t="s">
        <v>1290</v>
      </c>
      <c r="R290" s="7">
        <v>43190</v>
      </c>
      <c r="S290" s="7">
        <v>43190</v>
      </c>
      <c r="T290" s="26" t="s">
        <v>1296</v>
      </c>
    </row>
    <row r="291" spans="1:20" s="5" customFormat="1" ht="18.75" customHeight="1">
      <c r="A291" s="6">
        <v>2018</v>
      </c>
      <c r="B291" s="7">
        <v>43101</v>
      </c>
      <c r="C291" s="7">
        <v>43190</v>
      </c>
      <c r="D291" s="26" t="s">
        <v>1207</v>
      </c>
      <c r="E291" s="26" t="s">
        <v>1213</v>
      </c>
      <c r="F291" s="26" t="s">
        <v>102</v>
      </c>
      <c r="G291" s="26" t="s">
        <v>1209</v>
      </c>
      <c r="H291" s="15" t="s">
        <v>1214</v>
      </c>
      <c r="I291" s="26" t="s">
        <v>1215</v>
      </c>
      <c r="J291" s="16" t="s">
        <v>205</v>
      </c>
      <c r="K291" s="59">
        <v>4740</v>
      </c>
      <c r="L291" s="59">
        <v>6000</v>
      </c>
      <c r="M291" s="9">
        <v>0</v>
      </c>
      <c r="N291" s="26">
        <v>845</v>
      </c>
      <c r="O291" s="16" t="s">
        <v>55</v>
      </c>
      <c r="P291" s="26" t="s">
        <v>1212</v>
      </c>
      <c r="Q291" s="26" t="s">
        <v>1290</v>
      </c>
      <c r="R291" s="7">
        <v>43190</v>
      </c>
      <c r="S291" s="7">
        <v>43190</v>
      </c>
      <c r="T291" s="15" t="s">
        <v>1297</v>
      </c>
    </row>
    <row r="292" spans="1:20" s="5" customFormat="1" ht="18.75" customHeight="1">
      <c r="A292" s="6">
        <v>2018</v>
      </c>
      <c r="B292" s="7">
        <v>43101</v>
      </c>
      <c r="C292" s="7">
        <v>43190</v>
      </c>
      <c r="D292" s="26" t="s">
        <v>1216</v>
      </c>
      <c r="E292" s="26" t="s">
        <v>1213</v>
      </c>
      <c r="F292" s="26" t="s">
        <v>102</v>
      </c>
      <c r="G292" s="26" t="s">
        <v>1217</v>
      </c>
      <c r="H292" s="15" t="s">
        <v>1218</v>
      </c>
      <c r="I292" s="26" t="s">
        <v>1215</v>
      </c>
      <c r="J292" s="16" t="s">
        <v>205</v>
      </c>
      <c r="K292" s="59">
        <v>42619</v>
      </c>
      <c r="L292" s="59">
        <v>48000</v>
      </c>
      <c r="M292" s="9">
        <v>0</v>
      </c>
      <c r="N292" s="59">
        <v>13950</v>
      </c>
      <c r="O292" s="16" t="s">
        <v>54</v>
      </c>
      <c r="P292" s="26" t="s">
        <v>1212</v>
      </c>
      <c r="Q292" s="26" t="s">
        <v>1290</v>
      </c>
      <c r="R292" s="7">
        <v>43190</v>
      </c>
      <c r="S292" s="7">
        <v>43190</v>
      </c>
      <c r="T292" s="15" t="s">
        <v>1298</v>
      </c>
    </row>
    <row r="293" spans="1:20" s="5" customFormat="1" ht="18.75" customHeight="1">
      <c r="A293" s="6">
        <v>2018</v>
      </c>
      <c r="B293" s="7">
        <v>43101</v>
      </c>
      <c r="C293" s="7">
        <v>43190</v>
      </c>
      <c r="D293" s="26" t="s">
        <v>1219</v>
      </c>
      <c r="E293" s="26" t="s">
        <v>1220</v>
      </c>
      <c r="F293" s="26" t="s">
        <v>102</v>
      </c>
      <c r="G293" s="26" t="s">
        <v>1221</v>
      </c>
      <c r="H293" s="15" t="s">
        <v>1222</v>
      </c>
      <c r="I293" s="26" t="s">
        <v>1215</v>
      </c>
      <c r="J293" s="16" t="s">
        <v>205</v>
      </c>
      <c r="K293" s="59">
        <v>3721</v>
      </c>
      <c r="L293" s="59">
        <v>4800</v>
      </c>
      <c r="M293" s="9">
        <v>0</v>
      </c>
      <c r="N293" s="26">
        <v>682</v>
      </c>
      <c r="O293" s="16" t="s">
        <v>54</v>
      </c>
      <c r="P293" s="26" t="s">
        <v>1212</v>
      </c>
      <c r="Q293" s="26" t="s">
        <v>1290</v>
      </c>
      <c r="R293" s="7">
        <v>43190</v>
      </c>
      <c r="S293" s="7">
        <v>43190</v>
      </c>
      <c r="T293" s="15" t="s">
        <v>1299</v>
      </c>
    </row>
    <row r="294" spans="1:20" s="5" customFormat="1" ht="18.75" customHeight="1">
      <c r="A294" s="6">
        <v>2018</v>
      </c>
      <c r="B294" s="7">
        <v>43101</v>
      </c>
      <c r="C294" s="7">
        <v>43190</v>
      </c>
      <c r="D294" s="26" t="s">
        <v>1216</v>
      </c>
      <c r="E294" s="26" t="s">
        <v>1223</v>
      </c>
      <c r="F294" s="26" t="s">
        <v>102</v>
      </c>
      <c r="G294" s="26" t="s">
        <v>1217</v>
      </c>
      <c r="H294" s="15" t="s">
        <v>1224</v>
      </c>
      <c r="I294" s="26" t="s">
        <v>1211</v>
      </c>
      <c r="J294" s="16" t="s">
        <v>205</v>
      </c>
      <c r="K294" s="26">
        <v>852</v>
      </c>
      <c r="L294" s="26">
        <v>400</v>
      </c>
      <c r="M294" s="9">
        <v>0</v>
      </c>
      <c r="N294" s="26">
        <v>143</v>
      </c>
      <c r="O294" s="16" t="s">
        <v>54</v>
      </c>
      <c r="P294" s="26" t="s">
        <v>1212</v>
      </c>
      <c r="Q294" s="26" t="s">
        <v>1290</v>
      </c>
      <c r="R294" s="7">
        <v>43190</v>
      </c>
      <c r="S294" s="7">
        <v>43190</v>
      </c>
      <c r="T294" s="15" t="s">
        <v>1300</v>
      </c>
    </row>
    <row r="295" spans="1:20" s="5" customFormat="1" ht="18.75" customHeight="1">
      <c r="A295" s="6">
        <v>2018</v>
      </c>
      <c r="B295" s="7">
        <v>43101</v>
      </c>
      <c r="C295" s="7">
        <v>43190</v>
      </c>
      <c r="D295" s="26" t="s">
        <v>1225</v>
      </c>
      <c r="E295" s="26" t="s">
        <v>1226</v>
      </c>
      <c r="F295" s="26" t="s">
        <v>101</v>
      </c>
      <c r="G295" s="26" t="s">
        <v>1227</v>
      </c>
      <c r="H295" s="15" t="s">
        <v>1228</v>
      </c>
      <c r="I295" s="26" t="s">
        <v>1211</v>
      </c>
      <c r="J295" s="16" t="s">
        <v>205</v>
      </c>
      <c r="K295" s="26">
        <v>13</v>
      </c>
      <c r="L295" s="26">
        <v>10</v>
      </c>
      <c r="M295" s="9">
        <v>0</v>
      </c>
      <c r="N295" s="26">
        <v>3</v>
      </c>
      <c r="O295" s="16" t="s">
        <v>54</v>
      </c>
      <c r="P295" s="26" t="s">
        <v>1229</v>
      </c>
      <c r="Q295" s="26" t="s">
        <v>1290</v>
      </c>
      <c r="R295" s="7">
        <v>43190</v>
      </c>
      <c r="S295" s="7">
        <v>43190</v>
      </c>
      <c r="T295" s="15" t="s">
        <v>1342</v>
      </c>
    </row>
    <row r="296" spans="1:20" s="5" customFormat="1" ht="18.75" customHeight="1">
      <c r="A296" s="6">
        <v>2018</v>
      </c>
      <c r="B296" s="7">
        <v>43101</v>
      </c>
      <c r="C296" s="7">
        <v>43190</v>
      </c>
      <c r="D296" s="26" t="s">
        <v>1230</v>
      </c>
      <c r="E296" s="26" t="s">
        <v>1231</v>
      </c>
      <c r="F296" s="26" t="s">
        <v>102</v>
      </c>
      <c r="G296" s="26" t="s">
        <v>1232</v>
      </c>
      <c r="H296" s="15" t="s">
        <v>1222</v>
      </c>
      <c r="I296" s="26" t="s">
        <v>1215</v>
      </c>
      <c r="J296" s="16" t="s">
        <v>205</v>
      </c>
      <c r="K296" s="59">
        <v>4294</v>
      </c>
      <c r="L296" s="59">
        <v>7500</v>
      </c>
      <c r="M296" s="9">
        <v>0</v>
      </c>
      <c r="N296" s="26">
        <v>1230</v>
      </c>
      <c r="O296" s="16" t="s">
        <v>54</v>
      </c>
      <c r="P296" s="26" t="s">
        <v>1212</v>
      </c>
      <c r="Q296" s="26" t="s">
        <v>1290</v>
      </c>
      <c r="R296" s="7">
        <v>43190</v>
      </c>
      <c r="S296" s="7">
        <v>43190</v>
      </c>
      <c r="T296" s="15" t="s">
        <v>1301</v>
      </c>
    </row>
    <row r="297" spans="1:20" s="5" customFormat="1" ht="18.75" customHeight="1">
      <c r="A297" s="6">
        <v>2018</v>
      </c>
      <c r="B297" s="7">
        <v>43101</v>
      </c>
      <c r="C297" s="7">
        <v>43190</v>
      </c>
      <c r="D297" s="26" t="s">
        <v>1355</v>
      </c>
      <c r="E297" s="26" t="s">
        <v>1233</v>
      </c>
      <c r="F297" s="26" t="s">
        <v>1234</v>
      </c>
      <c r="G297" s="26" t="s">
        <v>1235</v>
      </c>
      <c r="H297" s="15" t="s">
        <v>1236</v>
      </c>
      <c r="I297" s="26" t="s">
        <v>1237</v>
      </c>
      <c r="J297" s="16" t="s">
        <v>205</v>
      </c>
      <c r="K297" s="26">
        <v>13</v>
      </c>
      <c r="L297" s="26">
        <v>10</v>
      </c>
      <c r="M297" s="9">
        <v>0</v>
      </c>
      <c r="N297" s="26">
        <v>2</v>
      </c>
      <c r="O297" s="16" t="s">
        <v>54</v>
      </c>
      <c r="P297" s="26" t="s">
        <v>1238</v>
      </c>
      <c r="Q297" s="26" t="s">
        <v>1290</v>
      </c>
      <c r="R297" s="7">
        <v>43190</v>
      </c>
      <c r="S297" s="7">
        <v>43190</v>
      </c>
      <c r="T297" s="15" t="s">
        <v>1302</v>
      </c>
    </row>
    <row r="298" spans="1:20" s="5" customFormat="1" ht="18.75" customHeight="1">
      <c r="A298" s="6">
        <v>2018</v>
      </c>
      <c r="B298" s="7">
        <v>43101</v>
      </c>
      <c r="C298" s="7">
        <v>43190</v>
      </c>
      <c r="D298" s="26" t="s">
        <v>1239</v>
      </c>
      <c r="E298" s="26" t="s">
        <v>1240</v>
      </c>
      <c r="F298" s="26" t="s">
        <v>101</v>
      </c>
      <c r="G298" s="26" t="s">
        <v>1241</v>
      </c>
      <c r="H298" s="15" t="s">
        <v>1242</v>
      </c>
      <c r="I298" s="26" t="s">
        <v>1243</v>
      </c>
      <c r="J298" s="16" t="s">
        <v>205</v>
      </c>
      <c r="K298" s="26">
        <v>840</v>
      </c>
      <c r="L298" s="26">
        <v>600</v>
      </c>
      <c r="M298" s="9">
        <v>0</v>
      </c>
      <c r="N298" s="26">
        <v>146</v>
      </c>
      <c r="O298" s="16" t="s">
        <v>55</v>
      </c>
      <c r="P298" s="26" t="s">
        <v>1244</v>
      </c>
      <c r="Q298" s="26" t="s">
        <v>1290</v>
      </c>
      <c r="R298" s="7">
        <v>43190</v>
      </c>
      <c r="S298" s="7">
        <v>43190</v>
      </c>
      <c r="T298" s="15" t="s">
        <v>1343</v>
      </c>
    </row>
    <row r="299" spans="1:20" s="5" customFormat="1" ht="18.75" customHeight="1">
      <c r="A299" s="6">
        <v>2018</v>
      </c>
      <c r="B299" s="7">
        <v>43101</v>
      </c>
      <c r="C299" s="7">
        <v>43190</v>
      </c>
      <c r="D299" s="26" t="s">
        <v>1239</v>
      </c>
      <c r="E299" s="26" t="s">
        <v>1245</v>
      </c>
      <c r="F299" s="26" t="s">
        <v>101</v>
      </c>
      <c r="G299" s="26" t="s">
        <v>1246</v>
      </c>
      <c r="H299" s="15" t="s">
        <v>1247</v>
      </c>
      <c r="I299" s="26" t="s">
        <v>1248</v>
      </c>
      <c r="J299" s="16" t="s">
        <v>205</v>
      </c>
      <c r="K299" s="26">
        <v>480</v>
      </c>
      <c r="L299" s="26">
        <v>240</v>
      </c>
      <c r="M299" s="9">
        <v>0</v>
      </c>
      <c r="N299" s="26">
        <v>67</v>
      </c>
      <c r="O299" s="16" t="s">
        <v>54</v>
      </c>
      <c r="P299" s="26" t="s">
        <v>1244</v>
      </c>
      <c r="Q299" s="26" t="s">
        <v>1290</v>
      </c>
      <c r="R299" s="7">
        <v>43190</v>
      </c>
      <c r="S299" s="7">
        <v>43190</v>
      </c>
      <c r="T299" s="15" t="s">
        <v>1344</v>
      </c>
    </row>
    <row r="300" spans="1:20" s="5" customFormat="1" ht="18.75" customHeight="1">
      <c r="A300" s="6">
        <v>2018</v>
      </c>
      <c r="B300" s="7">
        <v>43101</v>
      </c>
      <c r="C300" s="7">
        <v>43190</v>
      </c>
      <c r="D300" s="26" t="s">
        <v>1230</v>
      </c>
      <c r="E300" s="26" t="s">
        <v>1249</v>
      </c>
      <c r="F300" s="26" t="s">
        <v>102</v>
      </c>
      <c r="G300" s="26" t="s">
        <v>1232</v>
      </c>
      <c r="H300" s="15" t="s">
        <v>1250</v>
      </c>
      <c r="I300" s="26" t="s">
        <v>386</v>
      </c>
      <c r="J300" s="16" t="s">
        <v>205</v>
      </c>
      <c r="K300" s="26">
        <v>88</v>
      </c>
      <c r="L300" s="26">
        <v>150</v>
      </c>
      <c r="M300" s="9">
        <v>0</v>
      </c>
      <c r="N300" s="26">
        <v>18</v>
      </c>
      <c r="O300" s="16" t="s">
        <v>54</v>
      </c>
      <c r="P300" s="26" t="s">
        <v>1212</v>
      </c>
      <c r="Q300" s="26" t="s">
        <v>1290</v>
      </c>
      <c r="R300" s="7">
        <v>43190</v>
      </c>
      <c r="S300" s="7">
        <v>43190</v>
      </c>
      <c r="T300" s="15" t="s">
        <v>1345</v>
      </c>
    </row>
    <row r="301" spans="1:20" s="5" customFormat="1" ht="18.75" customHeight="1">
      <c r="A301" s="6">
        <v>2018</v>
      </c>
      <c r="B301" s="7">
        <v>43101</v>
      </c>
      <c r="C301" s="7">
        <v>43190</v>
      </c>
      <c r="D301" s="26" t="s">
        <v>1251</v>
      </c>
      <c r="E301" s="26" t="s">
        <v>1252</v>
      </c>
      <c r="F301" s="26" t="s">
        <v>1081</v>
      </c>
      <c r="G301" s="26" t="s">
        <v>1253</v>
      </c>
      <c r="H301" s="15" t="s">
        <v>1254</v>
      </c>
      <c r="I301" s="26" t="s">
        <v>1199</v>
      </c>
      <c r="J301" s="16" t="s">
        <v>205</v>
      </c>
      <c r="K301" s="26">
        <v>8</v>
      </c>
      <c r="L301" s="26">
        <v>60</v>
      </c>
      <c r="M301" s="9">
        <v>0</v>
      </c>
      <c r="N301" s="26">
        <v>22</v>
      </c>
      <c r="O301" s="16" t="s">
        <v>54</v>
      </c>
      <c r="P301" s="26" t="s">
        <v>1255</v>
      </c>
      <c r="Q301" s="26" t="s">
        <v>1290</v>
      </c>
      <c r="R301" s="7">
        <v>43190</v>
      </c>
      <c r="S301" s="7">
        <v>43190</v>
      </c>
      <c r="T301" s="15" t="s">
        <v>1303</v>
      </c>
    </row>
    <row r="302" spans="1:20" s="5" customFormat="1" ht="18.75" customHeight="1">
      <c r="A302" s="6">
        <v>2018</v>
      </c>
      <c r="B302" s="7">
        <v>43101</v>
      </c>
      <c r="C302" s="7">
        <v>43190</v>
      </c>
      <c r="D302" s="26" t="s">
        <v>1256</v>
      </c>
      <c r="E302" s="26" t="s">
        <v>1257</v>
      </c>
      <c r="F302" s="26" t="s">
        <v>101</v>
      </c>
      <c r="G302" s="26" t="s">
        <v>1258</v>
      </c>
      <c r="H302" s="15" t="s">
        <v>1259</v>
      </c>
      <c r="I302" s="26" t="s">
        <v>1260</v>
      </c>
      <c r="J302" s="16" t="s">
        <v>205</v>
      </c>
      <c r="K302" s="59">
        <v>783768</v>
      </c>
      <c r="L302" s="59">
        <v>3000000</v>
      </c>
      <c r="M302" s="9">
        <v>0</v>
      </c>
      <c r="N302" s="59">
        <v>371089</v>
      </c>
      <c r="O302" s="16" t="s">
        <v>54</v>
      </c>
      <c r="P302" s="26" t="s">
        <v>1244</v>
      </c>
      <c r="Q302" s="26" t="s">
        <v>1290</v>
      </c>
      <c r="R302" s="7">
        <v>43190</v>
      </c>
      <c r="S302" s="7">
        <v>43190</v>
      </c>
      <c r="T302" s="15" t="s">
        <v>1304</v>
      </c>
    </row>
    <row r="303" spans="1:20" s="5" customFormat="1" ht="18.75" customHeight="1">
      <c r="A303" s="6">
        <v>2018</v>
      </c>
      <c r="B303" s="7">
        <v>43101</v>
      </c>
      <c r="C303" s="7">
        <v>43190</v>
      </c>
      <c r="D303" s="26" t="s">
        <v>1261</v>
      </c>
      <c r="E303" s="26" t="s">
        <v>1262</v>
      </c>
      <c r="F303" s="26" t="s">
        <v>102</v>
      </c>
      <c r="G303" s="26" t="s">
        <v>1263</v>
      </c>
      <c r="H303" s="15" t="s">
        <v>1264</v>
      </c>
      <c r="I303" s="26" t="s">
        <v>695</v>
      </c>
      <c r="J303" s="16" t="s">
        <v>205</v>
      </c>
      <c r="K303" s="26">
        <v>37</v>
      </c>
      <c r="L303" s="26">
        <v>35</v>
      </c>
      <c r="M303" s="9">
        <v>0</v>
      </c>
      <c r="N303" s="26">
        <v>6</v>
      </c>
      <c r="O303" s="16" t="s">
        <v>54</v>
      </c>
      <c r="P303" s="26" t="s">
        <v>1265</v>
      </c>
      <c r="Q303" s="26" t="s">
        <v>1290</v>
      </c>
      <c r="R303" s="7">
        <v>43190</v>
      </c>
      <c r="S303" s="7">
        <v>43190</v>
      </c>
      <c r="T303" s="15" t="s">
        <v>1346</v>
      </c>
    </row>
    <row r="304" spans="1:20" s="5" customFormat="1" ht="18.75" customHeight="1">
      <c r="A304" s="6">
        <v>2018</v>
      </c>
      <c r="B304" s="7">
        <v>43101</v>
      </c>
      <c r="C304" s="7">
        <v>43190</v>
      </c>
      <c r="D304" s="26" t="s">
        <v>1266</v>
      </c>
      <c r="E304" s="26" t="s">
        <v>1267</v>
      </c>
      <c r="F304" s="26" t="s">
        <v>101</v>
      </c>
      <c r="G304" s="26" t="s">
        <v>1268</v>
      </c>
      <c r="H304" s="15" t="s">
        <v>1269</v>
      </c>
      <c r="I304" s="26" t="s">
        <v>1270</v>
      </c>
      <c r="J304" s="16" t="s">
        <v>205</v>
      </c>
      <c r="K304" s="26">
        <v>1958</v>
      </c>
      <c r="L304" s="26">
        <v>1560</v>
      </c>
      <c r="M304" s="9">
        <v>0</v>
      </c>
      <c r="N304" s="26">
        <v>337</v>
      </c>
      <c r="O304" s="16" t="s">
        <v>54</v>
      </c>
      <c r="P304" s="26" t="s">
        <v>1244</v>
      </c>
      <c r="Q304" s="26" t="s">
        <v>1290</v>
      </c>
      <c r="R304" s="7">
        <v>43190</v>
      </c>
      <c r="S304" s="7">
        <v>43190</v>
      </c>
      <c r="T304" s="15" t="s">
        <v>1347</v>
      </c>
    </row>
    <row r="305" spans="1:20" s="5" customFormat="1" ht="18.75" customHeight="1">
      <c r="A305" s="6">
        <v>2018</v>
      </c>
      <c r="B305" s="7">
        <v>43101</v>
      </c>
      <c r="C305" s="7">
        <v>43190</v>
      </c>
      <c r="D305" s="26" t="s">
        <v>1219</v>
      </c>
      <c r="E305" s="26" t="s">
        <v>1271</v>
      </c>
      <c r="F305" s="26" t="s">
        <v>102</v>
      </c>
      <c r="G305" s="26" t="s">
        <v>1221</v>
      </c>
      <c r="H305" s="15" t="s">
        <v>1272</v>
      </c>
      <c r="I305" s="26" t="s">
        <v>1273</v>
      </c>
      <c r="J305" s="16" t="s">
        <v>205</v>
      </c>
      <c r="K305" s="26">
        <v>101</v>
      </c>
      <c r="L305" s="26">
        <v>160</v>
      </c>
      <c r="M305" s="9">
        <v>0</v>
      </c>
      <c r="N305" s="26">
        <v>17</v>
      </c>
      <c r="O305" s="16" t="s">
        <v>54</v>
      </c>
      <c r="P305" s="26" t="s">
        <v>1212</v>
      </c>
      <c r="Q305" s="26" t="s">
        <v>1290</v>
      </c>
      <c r="R305" s="7">
        <v>43190</v>
      </c>
      <c r="S305" s="7">
        <v>43190</v>
      </c>
      <c r="T305" s="15" t="s">
        <v>1305</v>
      </c>
    </row>
    <row r="306" spans="1:20" s="5" customFormat="1" ht="18.75" customHeight="1">
      <c r="A306" s="6">
        <v>2018</v>
      </c>
      <c r="B306" s="7">
        <v>43101</v>
      </c>
      <c r="C306" s="7">
        <v>43190</v>
      </c>
      <c r="D306" s="26" t="s">
        <v>1274</v>
      </c>
      <c r="E306" s="26" t="s">
        <v>1275</v>
      </c>
      <c r="F306" s="26" t="s">
        <v>101</v>
      </c>
      <c r="G306" s="26" t="s">
        <v>1276</v>
      </c>
      <c r="H306" s="15" t="s">
        <v>1277</v>
      </c>
      <c r="I306" s="26" t="s">
        <v>1278</v>
      </c>
      <c r="J306" s="16" t="s">
        <v>205</v>
      </c>
      <c r="K306" s="26">
        <v>791</v>
      </c>
      <c r="L306" s="26">
        <v>700</v>
      </c>
      <c r="M306" s="9">
        <v>0</v>
      </c>
      <c r="N306" s="26">
        <v>93</v>
      </c>
      <c r="O306" s="16" t="s">
        <v>54</v>
      </c>
      <c r="P306" s="26" t="s">
        <v>1238</v>
      </c>
      <c r="Q306" s="26" t="s">
        <v>1290</v>
      </c>
      <c r="R306" s="7">
        <v>43190</v>
      </c>
      <c r="S306" s="7">
        <v>43190</v>
      </c>
      <c r="T306" s="15" t="s">
        <v>1306</v>
      </c>
    </row>
    <row r="307" spans="1:20" s="5" customFormat="1" ht="18.75" customHeight="1">
      <c r="A307" s="6">
        <v>2018</v>
      </c>
      <c r="B307" s="7">
        <v>43101</v>
      </c>
      <c r="C307" s="7">
        <v>43190</v>
      </c>
      <c r="D307" s="15" t="s">
        <v>1279</v>
      </c>
      <c r="E307" s="15" t="s">
        <v>1280</v>
      </c>
      <c r="F307" s="26" t="s">
        <v>101</v>
      </c>
      <c r="G307" s="26" t="s">
        <v>1281</v>
      </c>
      <c r="H307" s="15" t="s">
        <v>1282</v>
      </c>
      <c r="I307" s="26" t="s">
        <v>1283</v>
      </c>
      <c r="J307" s="16" t="s">
        <v>205</v>
      </c>
      <c r="K307" s="15">
        <v>1</v>
      </c>
      <c r="L307" s="15">
        <v>1</v>
      </c>
      <c r="M307" s="9">
        <v>0</v>
      </c>
      <c r="N307" s="15">
        <v>0</v>
      </c>
      <c r="O307" s="16" t="s">
        <v>55</v>
      </c>
      <c r="P307" s="26" t="s">
        <v>1284</v>
      </c>
      <c r="Q307" s="26" t="s">
        <v>1290</v>
      </c>
      <c r="R307" s="7">
        <v>43190</v>
      </c>
      <c r="S307" s="7">
        <v>43190</v>
      </c>
      <c r="T307" s="15"/>
    </row>
    <row r="308" spans="1:20" s="5" customFormat="1" ht="18.75" customHeight="1">
      <c r="A308" s="6">
        <v>2018</v>
      </c>
      <c r="B308" s="7">
        <v>43101</v>
      </c>
      <c r="C308" s="7">
        <v>43190</v>
      </c>
      <c r="D308" s="26" t="s">
        <v>1285</v>
      </c>
      <c r="E308" s="26" t="s">
        <v>1286</v>
      </c>
      <c r="F308" s="26" t="s">
        <v>1234</v>
      </c>
      <c r="G308" s="26" t="s">
        <v>1287</v>
      </c>
      <c r="H308" s="15" t="s">
        <v>1288</v>
      </c>
      <c r="I308" s="26" t="s">
        <v>1289</v>
      </c>
      <c r="J308" s="16" t="s">
        <v>205</v>
      </c>
      <c r="K308" s="15">
        <v>1</v>
      </c>
      <c r="L308" s="26">
        <v>1</v>
      </c>
      <c r="M308" s="9">
        <v>0</v>
      </c>
      <c r="N308" s="15">
        <v>0</v>
      </c>
      <c r="O308" s="16" t="s">
        <v>54</v>
      </c>
      <c r="P308" s="26" t="s">
        <v>1238</v>
      </c>
      <c r="Q308" s="26" t="s">
        <v>1290</v>
      </c>
      <c r="R308" s="7">
        <v>43190</v>
      </c>
      <c r="S308" s="7">
        <v>43190</v>
      </c>
      <c r="T308" s="15"/>
    </row>
    <row r="309" spans="1:20" s="5" customFormat="1" ht="18.75" customHeight="1">
      <c r="A309" s="6">
        <v>2018</v>
      </c>
      <c r="B309" s="7">
        <v>43101</v>
      </c>
      <c r="C309" s="7">
        <v>43190</v>
      </c>
      <c r="D309" s="26" t="s">
        <v>1307</v>
      </c>
      <c r="E309" s="26" t="s">
        <v>1308</v>
      </c>
      <c r="F309" s="26" t="s">
        <v>101</v>
      </c>
      <c r="G309" s="26" t="s">
        <v>1309</v>
      </c>
      <c r="H309" s="26" t="s">
        <v>1310</v>
      </c>
      <c r="I309" s="26" t="s">
        <v>1311</v>
      </c>
      <c r="J309" s="51" t="s">
        <v>740</v>
      </c>
      <c r="K309" s="26">
        <v>43</v>
      </c>
      <c r="L309" s="26">
        <v>9</v>
      </c>
      <c r="M309" s="9">
        <v>0</v>
      </c>
      <c r="N309" s="26">
        <v>9</v>
      </c>
      <c r="O309" s="51" t="s">
        <v>54</v>
      </c>
      <c r="P309" s="26" t="s">
        <v>1312</v>
      </c>
      <c r="Q309" s="26" t="s">
        <v>1329</v>
      </c>
      <c r="R309" s="7">
        <v>43190</v>
      </c>
      <c r="S309" s="7">
        <v>43190</v>
      </c>
      <c r="T309" s="26" t="s">
        <v>1330</v>
      </c>
    </row>
    <row r="310" spans="1:20" s="5" customFormat="1" ht="18.75" customHeight="1">
      <c r="A310" s="6">
        <v>2018</v>
      </c>
      <c r="B310" s="7">
        <v>43101</v>
      </c>
      <c r="C310" s="7">
        <v>43190</v>
      </c>
      <c r="D310" s="26" t="s">
        <v>1313</v>
      </c>
      <c r="E310" s="26" t="s">
        <v>1314</v>
      </c>
      <c r="F310" s="26" t="s">
        <v>101</v>
      </c>
      <c r="G310" s="26" t="s">
        <v>1315</v>
      </c>
      <c r="H310" s="26" t="s">
        <v>1316</v>
      </c>
      <c r="I310" s="26" t="s">
        <v>1311</v>
      </c>
      <c r="J310" s="51" t="s">
        <v>740</v>
      </c>
      <c r="K310" s="26">
        <v>280</v>
      </c>
      <c r="L310" s="26">
        <v>32</v>
      </c>
      <c r="M310" s="9">
        <v>0</v>
      </c>
      <c r="N310" s="26">
        <v>32</v>
      </c>
      <c r="O310" s="51" t="s">
        <v>54</v>
      </c>
      <c r="P310" s="26" t="s">
        <v>1312</v>
      </c>
      <c r="Q310" s="26" t="s">
        <v>1329</v>
      </c>
      <c r="R310" s="7">
        <v>43190</v>
      </c>
      <c r="S310" s="7">
        <v>43190</v>
      </c>
      <c r="T310" s="26" t="s">
        <v>1585</v>
      </c>
    </row>
    <row r="311" spans="1:20" s="5" customFormat="1" ht="18.75" customHeight="1">
      <c r="A311" s="6">
        <v>2018</v>
      </c>
      <c r="B311" s="7">
        <v>43101</v>
      </c>
      <c r="C311" s="7">
        <v>43190</v>
      </c>
      <c r="D311" s="15" t="s">
        <v>1317</v>
      </c>
      <c r="E311" s="15" t="s">
        <v>1318</v>
      </c>
      <c r="F311" s="15" t="s">
        <v>101</v>
      </c>
      <c r="G311" s="15" t="s">
        <v>1319</v>
      </c>
      <c r="H311" s="15" t="s">
        <v>1320</v>
      </c>
      <c r="I311" s="15" t="s">
        <v>1321</v>
      </c>
      <c r="J311" s="16" t="s">
        <v>740</v>
      </c>
      <c r="K311" s="15">
        <v>2113</v>
      </c>
      <c r="L311" s="15">
        <v>875</v>
      </c>
      <c r="M311" s="9">
        <v>0</v>
      </c>
      <c r="N311" s="15">
        <v>875</v>
      </c>
      <c r="O311" s="18" t="s">
        <v>54</v>
      </c>
      <c r="P311" s="15" t="s">
        <v>1322</v>
      </c>
      <c r="Q311" s="15" t="s">
        <v>1329</v>
      </c>
      <c r="R311" s="7">
        <v>43190</v>
      </c>
      <c r="S311" s="7">
        <v>43190</v>
      </c>
      <c r="T311" s="26" t="s">
        <v>1331</v>
      </c>
    </row>
    <row r="312" spans="1:20" s="5" customFormat="1" ht="18.75" customHeight="1">
      <c r="A312" s="6">
        <v>2018</v>
      </c>
      <c r="B312" s="7">
        <v>43101</v>
      </c>
      <c r="C312" s="7">
        <v>43190</v>
      </c>
      <c r="D312" s="15" t="s">
        <v>1323</v>
      </c>
      <c r="E312" s="15" t="s">
        <v>1324</v>
      </c>
      <c r="F312" s="15" t="s">
        <v>101</v>
      </c>
      <c r="G312" s="15" t="s">
        <v>1325</v>
      </c>
      <c r="H312" s="15" t="s">
        <v>1326</v>
      </c>
      <c r="I312" s="15" t="s">
        <v>1327</v>
      </c>
      <c r="J312" s="16" t="s">
        <v>740</v>
      </c>
      <c r="K312" s="15">
        <v>233305</v>
      </c>
      <c r="L312" s="15">
        <v>42747</v>
      </c>
      <c r="M312" s="9">
        <v>0</v>
      </c>
      <c r="N312" s="15">
        <v>42747</v>
      </c>
      <c r="O312" s="16" t="s">
        <v>54</v>
      </c>
      <c r="P312" s="15" t="s">
        <v>1328</v>
      </c>
      <c r="Q312" s="15" t="s">
        <v>1329</v>
      </c>
      <c r="R312" s="7">
        <v>43190</v>
      </c>
      <c r="S312" s="7">
        <v>43190</v>
      </c>
      <c r="T312" s="26" t="s">
        <v>1332</v>
      </c>
    </row>
    <row r="313" spans="1:20" s="5" customFormat="1" ht="18.75" customHeight="1">
      <c r="A313" s="24">
        <v>2018</v>
      </c>
      <c r="B313" s="60">
        <v>43101</v>
      </c>
      <c r="C313" s="60">
        <v>43190</v>
      </c>
      <c r="D313" s="8" t="s">
        <v>56</v>
      </c>
      <c r="E313" s="8" t="s">
        <v>58</v>
      </c>
      <c r="F313" s="8" t="s">
        <v>101</v>
      </c>
      <c r="G313" s="8" t="s">
        <v>103</v>
      </c>
      <c r="H313" s="8" t="s">
        <v>1356</v>
      </c>
      <c r="I313" s="8" t="s">
        <v>188</v>
      </c>
      <c r="J313" s="24" t="s">
        <v>1357</v>
      </c>
      <c r="K313" s="61">
        <v>2000</v>
      </c>
      <c r="L313" s="62">
        <v>4000</v>
      </c>
      <c r="M313" s="9">
        <v>0</v>
      </c>
      <c r="N313" s="61">
        <f>494+239+208</f>
        <v>941</v>
      </c>
      <c r="O313" s="24" t="s">
        <v>54</v>
      </c>
      <c r="P313" s="8" t="s">
        <v>206</v>
      </c>
      <c r="Q313" s="8" t="s">
        <v>207</v>
      </c>
      <c r="R313" s="7">
        <v>43190</v>
      </c>
      <c r="S313" s="7">
        <v>43190</v>
      </c>
      <c r="T313" s="63"/>
    </row>
    <row r="314" spans="1:20" s="5" customFormat="1" ht="18.75" customHeight="1">
      <c r="A314" s="64">
        <v>2018</v>
      </c>
      <c r="B314" s="60">
        <v>43101</v>
      </c>
      <c r="C314" s="60">
        <v>43190</v>
      </c>
      <c r="D314" s="65" t="s">
        <v>56</v>
      </c>
      <c r="E314" s="65" t="s">
        <v>58</v>
      </c>
      <c r="F314" s="65" t="s">
        <v>101</v>
      </c>
      <c r="G314" s="65" t="s">
        <v>103</v>
      </c>
      <c r="H314" s="65" t="s">
        <v>1356</v>
      </c>
      <c r="I314" s="65" t="s">
        <v>188</v>
      </c>
      <c r="J314" s="24" t="s">
        <v>1357</v>
      </c>
      <c r="K314" s="66">
        <v>2000</v>
      </c>
      <c r="L314" s="66">
        <v>4000</v>
      </c>
      <c r="M314" s="9">
        <v>0</v>
      </c>
      <c r="N314" s="67">
        <v>494</v>
      </c>
      <c r="O314" s="64" t="s">
        <v>54</v>
      </c>
      <c r="P314" s="65" t="s">
        <v>206</v>
      </c>
      <c r="Q314" s="65" t="s">
        <v>1358</v>
      </c>
      <c r="R314" s="7">
        <v>43190</v>
      </c>
      <c r="S314" s="7">
        <v>43190</v>
      </c>
      <c r="T314" s="68"/>
    </row>
    <row r="315" spans="1:20" s="5" customFormat="1" ht="18.75" customHeight="1">
      <c r="A315" s="64">
        <v>2018</v>
      </c>
      <c r="B315" s="60">
        <v>43101</v>
      </c>
      <c r="C315" s="60">
        <v>43190</v>
      </c>
      <c r="D315" s="65" t="s">
        <v>56</v>
      </c>
      <c r="E315" s="65" t="s">
        <v>59</v>
      </c>
      <c r="F315" s="65" t="s">
        <v>101</v>
      </c>
      <c r="G315" s="65" t="s">
        <v>104</v>
      </c>
      <c r="H315" s="65" t="s">
        <v>1359</v>
      </c>
      <c r="I315" s="65" t="s">
        <v>188</v>
      </c>
      <c r="J315" s="24" t="s">
        <v>1357</v>
      </c>
      <c r="K315" s="66">
        <v>2000</v>
      </c>
      <c r="L315" s="66">
        <v>3800</v>
      </c>
      <c r="M315" s="65">
        <v>0</v>
      </c>
      <c r="N315" s="67">
        <v>291</v>
      </c>
      <c r="O315" s="64" t="s">
        <v>54</v>
      </c>
      <c r="P315" s="65" t="s">
        <v>206</v>
      </c>
      <c r="Q315" s="65" t="s">
        <v>1358</v>
      </c>
      <c r="R315" s="7">
        <v>43190</v>
      </c>
      <c r="S315" s="7">
        <v>43190</v>
      </c>
      <c r="T315" s="68"/>
    </row>
    <row r="316" spans="1:20" s="5" customFormat="1" ht="18.75" customHeight="1">
      <c r="A316" s="64">
        <v>2018</v>
      </c>
      <c r="B316" s="60">
        <v>43101</v>
      </c>
      <c r="C316" s="60">
        <v>43190</v>
      </c>
      <c r="D316" s="65" t="s">
        <v>56</v>
      </c>
      <c r="E316" s="65" t="s">
        <v>60</v>
      </c>
      <c r="F316" s="65" t="s">
        <v>101</v>
      </c>
      <c r="G316" s="65" t="s">
        <v>1360</v>
      </c>
      <c r="H316" s="65" t="s">
        <v>1361</v>
      </c>
      <c r="I316" s="65" t="s">
        <v>189</v>
      </c>
      <c r="J316" s="24" t="s">
        <v>1357</v>
      </c>
      <c r="K316" s="66">
        <v>200000</v>
      </c>
      <c r="L316" s="66">
        <v>600000</v>
      </c>
      <c r="M316" s="65">
        <v>0</v>
      </c>
      <c r="N316" s="67">
        <v>0</v>
      </c>
      <c r="O316" s="64" t="s">
        <v>54</v>
      </c>
      <c r="P316" s="65" t="s">
        <v>206</v>
      </c>
      <c r="Q316" s="65" t="s">
        <v>1358</v>
      </c>
      <c r="R316" s="7">
        <v>43190</v>
      </c>
      <c r="S316" s="7">
        <v>43190</v>
      </c>
      <c r="T316" s="68"/>
    </row>
    <row r="317" spans="1:20" s="5" customFormat="1" ht="18.75" customHeight="1">
      <c r="A317" s="64">
        <v>2018</v>
      </c>
      <c r="B317" s="60">
        <v>43101</v>
      </c>
      <c r="C317" s="60">
        <v>43190</v>
      </c>
      <c r="D317" s="65" t="s">
        <v>56</v>
      </c>
      <c r="E317" s="65" t="s">
        <v>61</v>
      </c>
      <c r="F317" s="65" t="s">
        <v>101</v>
      </c>
      <c r="G317" s="65" t="s">
        <v>1362</v>
      </c>
      <c r="H317" s="65" t="s">
        <v>148</v>
      </c>
      <c r="I317" s="65" t="s">
        <v>189</v>
      </c>
      <c r="J317" s="24" t="s">
        <v>1357</v>
      </c>
      <c r="K317" s="66">
        <v>250000</v>
      </c>
      <c r="L317" s="66">
        <v>625840</v>
      </c>
      <c r="M317" s="65">
        <v>0</v>
      </c>
      <c r="N317" s="67">
        <v>35010</v>
      </c>
      <c r="O317" s="64" t="s">
        <v>54</v>
      </c>
      <c r="P317" s="65" t="s">
        <v>206</v>
      </c>
      <c r="Q317" s="65" t="s">
        <v>1358</v>
      </c>
      <c r="R317" s="7">
        <v>43190</v>
      </c>
      <c r="S317" s="7">
        <v>43190</v>
      </c>
      <c r="T317" s="68"/>
    </row>
    <row r="318" spans="1:20" s="5" customFormat="1" ht="18.75" customHeight="1">
      <c r="A318" s="64">
        <v>2018</v>
      </c>
      <c r="B318" s="60">
        <v>43101</v>
      </c>
      <c r="C318" s="60">
        <v>43190</v>
      </c>
      <c r="D318" s="65" t="s">
        <v>56</v>
      </c>
      <c r="E318" s="65" t="s">
        <v>62</v>
      </c>
      <c r="F318" s="65" t="s">
        <v>101</v>
      </c>
      <c r="G318" s="65" t="s">
        <v>1363</v>
      </c>
      <c r="H318" s="65" t="s">
        <v>1364</v>
      </c>
      <c r="I318" s="65" t="s">
        <v>190</v>
      </c>
      <c r="J318" s="24" t="s">
        <v>1357</v>
      </c>
      <c r="K318" s="66">
        <v>200000</v>
      </c>
      <c r="L318" s="66">
        <v>280000</v>
      </c>
      <c r="M318" s="65">
        <v>0</v>
      </c>
      <c r="N318" s="67">
        <v>6823</v>
      </c>
      <c r="O318" s="64" t="s">
        <v>54</v>
      </c>
      <c r="P318" s="65" t="s">
        <v>206</v>
      </c>
      <c r="Q318" s="65" t="s">
        <v>1358</v>
      </c>
      <c r="R318" s="7">
        <v>43190</v>
      </c>
      <c r="S318" s="7">
        <v>43190</v>
      </c>
      <c r="T318" s="68"/>
    </row>
    <row r="319" spans="1:20" s="5" customFormat="1" ht="18.75" customHeight="1">
      <c r="A319" s="64">
        <v>2018</v>
      </c>
      <c r="B319" s="60">
        <v>43101</v>
      </c>
      <c r="C319" s="60">
        <v>43190</v>
      </c>
      <c r="D319" s="65" t="s">
        <v>56</v>
      </c>
      <c r="E319" s="65" t="s">
        <v>63</v>
      </c>
      <c r="F319" s="65" t="s">
        <v>101</v>
      </c>
      <c r="G319" s="65" t="s">
        <v>1365</v>
      </c>
      <c r="H319" s="65" t="s">
        <v>150</v>
      </c>
      <c r="I319" s="65" t="s">
        <v>191</v>
      </c>
      <c r="J319" s="24" t="s">
        <v>1357</v>
      </c>
      <c r="K319" s="66">
        <v>8000</v>
      </c>
      <c r="L319" s="66">
        <v>13000</v>
      </c>
      <c r="M319" s="65">
        <v>0</v>
      </c>
      <c r="N319" s="67">
        <v>729</v>
      </c>
      <c r="O319" s="64" t="s">
        <v>54</v>
      </c>
      <c r="P319" s="65" t="s">
        <v>206</v>
      </c>
      <c r="Q319" s="65" t="s">
        <v>1358</v>
      </c>
      <c r="R319" s="7">
        <v>43190</v>
      </c>
      <c r="S319" s="7">
        <v>43190</v>
      </c>
      <c r="T319" s="68"/>
    </row>
    <row r="320" spans="1:20" s="5" customFormat="1" ht="18.75" customHeight="1">
      <c r="A320" s="64">
        <v>2018</v>
      </c>
      <c r="B320" s="60">
        <v>43101</v>
      </c>
      <c r="C320" s="60">
        <v>43190</v>
      </c>
      <c r="D320" s="65" t="s">
        <v>56</v>
      </c>
      <c r="E320" s="65" t="s">
        <v>64</v>
      </c>
      <c r="F320" s="65" t="s">
        <v>101</v>
      </c>
      <c r="G320" s="65" t="s">
        <v>1366</v>
      </c>
      <c r="H320" s="65" t="s">
        <v>1367</v>
      </c>
      <c r="I320" s="65" t="s">
        <v>191</v>
      </c>
      <c r="J320" s="24" t="s">
        <v>1357</v>
      </c>
      <c r="K320" s="66">
        <v>200</v>
      </c>
      <c r="L320" s="66">
        <v>500</v>
      </c>
      <c r="M320" s="65">
        <v>0</v>
      </c>
      <c r="N320" s="67">
        <v>28</v>
      </c>
      <c r="O320" s="64" t="s">
        <v>54</v>
      </c>
      <c r="P320" s="65" t="s">
        <v>206</v>
      </c>
      <c r="Q320" s="65" t="s">
        <v>1358</v>
      </c>
      <c r="R320" s="7">
        <v>43190</v>
      </c>
      <c r="S320" s="7">
        <v>43190</v>
      </c>
      <c r="T320" s="68"/>
    </row>
    <row r="321" spans="1:20" s="5" customFormat="1" ht="18.75" customHeight="1">
      <c r="A321" s="64">
        <v>2018</v>
      </c>
      <c r="B321" s="60">
        <v>43101</v>
      </c>
      <c r="C321" s="60">
        <v>43190</v>
      </c>
      <c r="D321" s="65" t="s">
        <v>56</v>
      </c>
      <c r="E321" s="65" t="s">
        <v>65</v>
      </c>
      <c r="F321" s="65" t="s">
        <v>101</v>
      </c>
      <c r="G321" s="65" t="s">
        <v>110</v>
      </c>
      <c r="H321" s="65" t="s">
        <v>1368</v>
      </c>
      <c r="I321" s="65" t="s">
        <v>191</v>
      </c>
      <c r="J321" s="24" t="s">
        <v>1357</v>
      </c>
      <c r="K321" s="66">
        <v>15000</v>
      </c>
      <c r="L321" s="66">
        <v>27196.4</v>
      </c>
      <c r="M321" s="65">
        <v>0</v>
      </c>
      <c r="N321" s="67">
        <v>563</v>
      </c>
      <c r="O321" s="64" t="s">
        <v>54</v>
      </c>
      <c r="P321" s="65" t="s">
        <v>206</v>
      </c>
      <c r="Q321" s="65" t="s">
        <v>1358</v>
      </c>
      <c r="R321" s="7">
        <v>43190</v>
      </c>
      <c r="S321" s="7">
        <v>43190</v>
      </c>
      <c r="T321" s="68"/>
    </row>
    <row r="322" spans="1:20" s="5" customFormat="1" ht="18.75" customHeight="1">
      <c r="A322" s="64">
        <v>2018</v>
      </c>
      <c r="B322" s="60">
        <v>43101</v>
      </c>
      <c r="C322" s="60">
        <v>43190</v>
      </c>
      <c r="D322" s="65" t="s">
        <v>56</v>
      </c>
      <c r="E322" s="65" t="s">
        <v>66</v>
      </c>
      <c r="F322" s="65" t="s">
        <v>101</v>
      </c>
      <c r="G322" s="65" t="s">
        <v>1369</v>
      </c>
      <c r="H322" s="65" t="s">
        <v>1370</v>
      </c>
      <c r="I322" s="65" t="s">
        <v>191</v>
      </c>
      <c r="J322" s="24" t="s">
        <v>1357</v>
      </c>
      <c r="K322" s="66">
        <v>5000</v>
      </c>
      <c r="L322" s="66">
        <v>10000</v>
      </c>
      <c r="M322" s="65">
        <v>0</v>
      </c>
      <c r="N322" s="67">
        <v>404</v>
      </c>
      <c r="O322" s="64" t="s">
        <v>54</v>
      </c>
      <c r="P322" s="65" t="s">
        <v>206</v>
      </c>
      <c r="Q322" s="65" t="s">
        <v>1358</v>
      </c>
      <c r="R322" s="7">
        <v>43190</v>
      </c>
      <c r="S322" s="7">
        <v>43190</v>
      </c>
      <c r="T322" s="68"/>
    </row>
    <row r="323" spans="1:20" s="5" customFormat="1" ht="18.75" customHeight="1">
      <c r="A323" s="64">
        <v>2018</v>
      </c>
      <c r="B323" s="60">
        <v>43101</v>
      </c>
      <c r="C323" s="60">
        <v>43190</v>
      </c>
      <c r="D323" s="65" t="s">
        <v>56</v>
      </c>
      <c r="E323" s="65" t="s">
        <v>67</v>
      </c>
      <c r="F323" s="65" t="s">
        <v>101</v>
      </c>
      <c r="G323" s="65" t="s">
        <v>112</v>
      </c>
      <c r="H323" s="65" t="s">
        <v>1371</v>
      </c>
      <c r="I323" s="65" t="s">
        <v>192</v>
      </c>
      <c r="J323" s="24" t="s">
        <v>1357</v>
      </c>
      <c r="K323" s="66">
        <v>2000</v>
      </c>
      <c r="L323" s="66">
        <v>6000</v>
      </c>
      <c r="M323" s="65">
        <v>0</v>
      </c>
      <c r="N323" s="67">
        <v>327</v>
      </c>
      <c r="O323" s="64" t="s">
        <v>54</v>
      </c>
      <c r="P323" s="65" t="s">
        <v>206</v>
      </c>
      <c r="Q323" s="65" t="s">
        <v>1358</v>
      </c>
      <c r="R323" s="7">
        <v>43190</v>
      </c>
      <c r="S323" s="7">
        <v>43190</v>
      </c>
      <c r="T323" s="68"/>
    </row>
    <row r="324" spans="1:20" s="5" customFormat="1" ht="18.75" customHeight="1">
      <c r="A324" s="64">
        <v>2018</v>
      </c>
      <c r="B324" s="60">
        <v>43101</v>
      </c>
      <c r="C324" s="60">
        <v>43190</v>
      </c>
      <c r="D324" s="65" t="s">
        <v>56</v>
      </c>
      <c r="E324" s="65" t="s">
        <v>1372</v>
      </c>
      <c r="F324" s="65" t="s">
        <v>101</v>
      </c>
      <c r="G324" s="65" t="s">
        <v>1373</v>
      </c>
      <c r="H324" s="65" t="s">
        <v>1374</v>
      </c>
      <c r="I324" s="65" t="s">
        <v>192</v>
      </c>
      <c r="J324" s="24" t="s">
        <v>1357</v>
      </c>
      <c r="K324" s="66">
        <v>10000</v>
      </c>
      <c r="L324" s="66">
        <v>20000</v>
      </c>
      <c r="M324" s="65">
        <v>0</v>
      </c>
      <c r="N324" s="67">
        <v>74</v>
      </c>
      <c r="O324" s="64" t="s">
        <v>54</v>
      </c>
      <c r="P324" s="65" t="s">
        <v>206</v>
      </c>
      <c r="Q324" s="65" t="s">
        <v>1358</v>
      </c>
      <c r="R324" s="7">
        <v>43190</v>
      </c>
      <c r="S324" s="7">
        <v>43190</v>
      </c>
      <c r="T324" s="68"/>
    </row>
    <row r="325" spans="1:20" s="5" customFormat="1" ht="18.75" customHeight="1">
      <c r="A325" s="64">
        <v>2018</v>
      </c>
      <c r="B325" s="60">
        <v>43101</v>
      </c>
      <c r="C325" s="60">
        <v>43190</v>
      </c>
      <c r="D325" s="65" t="s">
        <v>56</v>
      </c>
      <c r="E325" s="65" t="s">
        <v>69</v>
      </c>
      <c r="F325" s="65" t="s">
        <v>101</v>
      </c>
      <c r="G325" s="65" t="s">
        <v>1375</v>
      </c>
      <c r="H325" s="65" t="s">
        <v>1376</v>
      </c>
      <c r="I325" s="65" t="s">
        <v>193</v>
      </c>
      <c r="J325" s="24" t="s">
        <v>1357</v>
      </c>
      <c r="K325" s="66">
        <v>500</v>
      </c>
      <c r="L325" s="66">
        <v>2912</v>
      </c>
      <c r="M325" s="65">
        <v>0</v>
      </c>
      <c r="N325" s="67">
        <v>71</v>
      </c>
      <c r="O325" s="64" t="s">
        <v>54</v>
      </c>
      <c r="P325" s="65" t="s">
        <v>206</v>
      </c>
      <c r="Q325" s="65" t="s">
        <v>1358</v>
      </c>
      <c r="R325" s="7">
        <v>43190</v>
      </c>
      <c r="S325" s="7">
        <v>43190</v>
      </c>
      <c r="T325" s="68"/>
    </row>
    <row r="326" spans="1:20" s="5" customFormat="1" ht="18.75" customHeight="1">
      <c r="A326" s="64">
        <v>2018</v>
      </c>
      <c r="B326" s="60">
        <v>43101</v>
      </c>
      <c r="C326" s="60">
        <v>43190</v>
      </c>
      <c r="D326" s="65" t="s">
        <v>56</v>
      </c>
      <c r="E326" s="65" t="s">
        <v>70</v>
      </c>
      <c r="F326" s="65" t="s">
        <v>101</v>
      </c>
      <c r="G326" s="65" t="s">
        <v>1377</v>
      </c>
      <c r="H326" s="65" t="s">
        <v>1378</v>
      </c>
      <c r="I326" s="65" t="s">
        <v>194</v>
      </c>
      <c r="J326" s="24" t="s">
        <v>1357</v>
      </c>
      <c r="K326" s="66">
        <v>10000</v>
      </c>
      <c r="L326" s="66">
        <v>21000</v>
      </c>
      <c r="M326" s="65">
        <v>0</v>
      </c>
      <c r="N326" s="67">
        <v>0</v>
      </c>
      <c r="O326" s="64" t="s">
        <v>54</v>
      </c>
      <c r="P326" s="65" t="s">
        <v>206</v>
      </c>
      <c r="Q326" s="65" t="s">
        <v>1358</v>
      </c>
      <c r="R326" s="7">
        <v>43190</v>
      </c>
      <c r="S326" s="7">
        <v>43190</v>
      </c>
      <c r="T326" s="68"/>
    </row>
    <row r="327" spans="1:20" s="5" customFormat="1" ht="18.75" customHeight="1">
      <c r="A327" s="64">
        <v>2018</v>
      </c>
      <c r="B327" s="60">
        <v>43101</v>
      </c>
      <c r="C327" s="60">
        <v>43190</v>
      </c>
      <c r="D327" s="65" t="s">
        <v>56</v>
      </c>
      <c r="E327" s="65" t="s">
        <v>71</v>
      </c>
      <c r="F327" s="65" t="s">
        <v>101</v>
      </c>
      <c r="G327" s="65" t="s">
        <v>116</v>
      </c>
      <c r="H327" s="65" t="s">
        <v>1379</v>
      </c>
      <c r="I327" s="65" t="s">
        <v>191</v>
      </c>
      <c r="J327" s="24" t="s">
        <v>1357</v>
      </c>
      <c r="K327" s="66">
        <v>50</v>
      </c>
      <c r="L327" s="66">
        <v>250000</v>
      </c>
      <c r="M327" s="65">
        <v>100</v>
      </c>
      <c r="N327" s="67">
        <v>4.95</v>
      </c>
      <c r="O327" s="64" t="s">
        <v>54</v>
      </c>
      <c r="P327" s="65" t="s">
        <v>206</v>
      </c>
      <c r="Q327" s="65" t="s">
        <v>1358</v>
      </c>
      <c r="R327" s="7">
        <v>43190</v>
      </c>
      <c r="S327" s="7">
        <v>43190</v>
      </c>
      <c r="T327" s="68"/>
    </row>
    <row r="328" spans="1:20" s="5" customFormat="1" ht="18.75" customHeight="1">
      <c r="A328" s="69">
        <v>2018</v>
      </c>
      <c r="B328" s="60">
        <v>43101</v>
      </c>
      <c r="C328" s="60">
        <v>43190</v>
      </c>
      <c r="D328" s="70" t="s">
        <v>57</v>
      </c>
      <c r="E328" s="70" t="s">
        <v>92</v>
      </c>
      <c r="F328" s="70" t="s">
        <v>102</v>
      </c>
      <c r="G328" s="70" t="s">
        <v>137</v>
      </c>
      <c r="H328" s="70" t="s">
        <v>1380</v>
      </c>
      <c r="I328" s="70" t="s">
        <v>204</v>
      </c>
      <c r="J328" s="24" t="s">
        <v>1357</v>
      </c>
      <c r="K328" s="71">
        <v>4000</v>
      </c>
      <c r="L328" s="67">
        <v>4000</v>
      </c>
      <c r="M328" s="70">
        <v>0</v>
      </c>
      <c r="N328" s="70">
        <v>457</v>
      </c>
      <c r="O328" s="69" t="s">
        <v>54</v>
      </c>
      <c r="P328" s="70" t="s">
        <v>1381</v>
      </c>
      <c r="Q328" s="70" t="s">
        <v>1382</v>
      </c>
      <c r="R328" s="7">
        <v>43190</v>
      </c>
      <c r="S328" s="7">
        <v>43190</v>
      </c>
      <c r="T328" s="68"/>
    </row>
    <row r="329" spans="1:20" s="5" customFormat="1" ht="18.75" customHeight="1">
      <c r="A329" s="69">
        <v>2018</v>
      </c>
      <c r="B329" s="60">
        <v>43101</v>
      </c>
      <c r="C329" s="60">
        <v>43190</v>
      </c>
      <c r="D329" s="70" t="s">
        <v>57</v>
      </c>
      <c r="E329" s="70" t="s">
        <v>93</v>
      </c>
      <c r="F329" s="70" t="s">
        <v>102</v>
      </c>
      <c r="G329" s="70" t="s">
        <v>137</v>
      </c>
      <c r="H329" s="70" t="s">
        <v>180</v>
      </c>
      <c r="I329" s="70" t="s">
        <v>204</v>
      </c>
      <c r="J329" s="24" t="s">
        <v>1357</v>
      </c>
      <c r="K329" s="71">
        <v>110</v>
      </c>
      <c r="L329" s="67">
        <v>125</v>
      </c>
      <c r="M329" s="70">
        <v>0</v>
      </c>
      <c r="N329" s="70">
        <v>43</v>
      </c>
      <c r="O329" s="69" t="s">
        <v>54</v>
      </c>
      <c r="P329" s="70" t="s">
        <v>1381</v>
      </c>
      <c r="Q329" s="70" t="s">
        <v>1382</v>
      </c>
      <c r="R329" s="7">
        <v>43190</v>
      </c>
      <c r="S329" s="7">
        <v>43190</v>
      </c>
      <c r="T329" s="68"/>
    </row>
    <row r="330" spans="1:20" s="5" customFormat="1" ht="18.75" customHeight="1">
      <c r="A330" s="69">
        <v>2018</v>
      </c>
      <c r="B330" s="60">
        <v>43101</v>
      </c>
      <c r="C330" s="60">
        <v>43190</v>
      </c>
      <c r="D330" s="70" t="s">
        <v>57</v>
      </c>
      <c r="E330" s="70" t="s">
        <v>94</v>
      </c>
      <c r="F330" s="70" t="s">
        <v>102</v>
      </c>
      <c r="G330" s="70" t="s">
        <v>138</v>
      </c>
      <c r="H330" s="70" t="s">
        <v>1383</v>
      </c>
      <c r="I330" s="70" t="s">
        <v>204</v>
      </c>
      <c r="J330" s="24" t="s">
        <v>1357</v>
      </c>
      <c r="K330" s="71">
        <v>5200</v>
      </c>
      <c r="L330" s="67">
        <v>5300</v>
      </c>
      <c r="M330" s="70">
        <v>0</v>
      </c>
      <c r="N330" s="70">
        <v>299</v>
      </c>
      <c r="O330" s="69" t="s">
        <v>54</v>
      </c>
      <c r="P330" s="70" t="s">
        <v>1381</v>
      </c>
      <c r="Q330" s="70" t="s">
        <v>1382</v>
      </c>
      <c r="R330" s="7">
        <v>43190</v>
      </c>
      <c r="S330" s="7">
        <v>43190</v>
      </c>
      <c r="T330" s="68"/>
    </row>
    <row r="331" spans="1:20" s="5" customFormat="1" ht="18.75" customHeight="1">
      <c r="A331" s="69">
        <v>2018</v>
      </c>
      <c r="B331" s="60">
        <v>43101</v>
      </c>
      <c r="C331" s="60">
        <v>43190</v>
      </c>
      <c r="D331" s="70" t="s">
        <v>57</v>
      </c>
      <c r="E331" s="70" t="s">
        <v>95</v>
      </c>
      <c r="F331" s="70" t="s">
        <v>102</v>
      </c>
      <c r="G331" s="70" t="s">
        <v>139</v>
      </c>
      <c r="H331" s="70" t="s">
        <v>1384</v>
      </c>
      <c r="I331" s="70" t="s">
        <v>204</v>
      </c>
      <c r="J331" s="24" t="s">
        <v>1357</v>
      </c>
      <c r="K331" s="71">
        <v>18000</v>
      </c>
      <c r="L331" s="67">
        <v>19000</v>
      </c>
      <c r="M331" s="70">
        <v>0</v>
      </c>
      <c r="N331" s="70">
        <v>1690</v>
      </c>
      <c r="O331" s="69" t="s">
        <v>54</v>
      </c>
      <c r="P331" s="70" t="s">
        <v>1381</v>
      </c>
      <c r="Q331" s="70" t="s">
        <v>1382</v>
      </c>
      <c r="R331" s="7">
        <v>43190</v>
      </c>
      <c r="S331" s="7">
        <v>43190</v>
      </c>
      <c r="T331" s="68"/>
    </row>
    <row r="332" spans="1:20" s="5" customFormat="1" ht="18.75" customHeight="1">
      <c r="A332" s="69">
        <v>2018</v>
      </c>
      <c r="B332" s="60">
        <v>43101</v>
      </c>
      <c r="C332" s="60">
        <v>43190</v>
      </c>
      <c r="D332" s="70" t="s">
        <v>57</v>
      </c>
      <c r="E332" s="70" t="s">
        <v>96</v>
      </c>
      <c r="F332" s="70" t="s">
        <v>102</v>
      </c>
      <c r="G332" s="70" t="s">
        <v>140</v>
      </c>
      <c r="H332" s="70" t="s">
        <v>1385</v>
      </c>
      <c r="I332" s="70" t="s">
        <v>204</v>
      </c>
      <c r="J332" s="24" t="s">
        <v>1357</v>
      </c>
      <c r="K332" s="71">
        <v>100</v>
      </c>
      <c r="L332" s="67">
        <v>100</v>
      </c>
      <c r="M332" s="70">
        <v>0</v>
      </c>
      <c r="N332" s="70">
        <v>6</v>
      </c>
      <c r="O332" s="69" t="s">
        <v>54</v>
      </c>
      <c r="P332" s="70" t="s">
        <v>1381</v>
      </c>
      <c r="Q332" s="70" t="s">
        <v>1382</v>
      </c>
      <c r="R332" s="7">
        <v>43190</v>
      </c>
      <c r="S332" s="7">
        <v>43190</v>
      </c>
      <c r="T332" s="68"/>
    </row>
    <row r="333" spans="1:20" s="5" customFormat="1" ht="18.75" customHeight="1">
      <c r="A333" s="69">
        <v>2018</v>
      </c>
      <c r="B333" s="60">
        <v>43101</v>
      </c>
      <c r="C333" s="60">
        <v>43190</v>
      </c>
      <c r="D333" s="70" t="s">
        <v>57</v>
      </c>
      <c r="E333" s="70" t="s">
        <v>97</v>
      </c>
      <c r="F333" s="70" t="s">
        <v>102</v>
      </c>
      <c r="G333" s="70" t="s">
        <v>141</v>
      </c>
      <c r="H333" s="70" t="s">
        <v>184</v>
      </c>
      <c r="I333" s="70" t="s">
        <v>204</v>
      </c>
      <c r="J333" s="24" t="s">
        <v>1357</v>
      </c>
      <c r="K333" s="71">
        <v>600</v>
      </c>
      <c r="L333" s="67">
        <v>700</v>
      </c>
      <c r="M333" s="70">
        <v>0</v>
      </c>
      <c r="N333" s="70">
        <v>57</v>
      </c>
      <c r="O333" s="69" t="s">
        <v>54</v>
      </c>
      <c r="P333" s="70" t="s">
        <v>1381</v>
      </c>
      <c r="Q333" s="70" t="s">
        <v>1382</v>
      </c>
      <c r="R333" s="7">
        <v>43190</v>
      </c>
      <c r="S333" s="7">
        <v>43190</v>
      </c>
      <c r="T333" s="68"/>
    </row>
    <row r="334" spans="1:20" s="5" customFormat="1" ht="18.75" customHeight="1">
      <c r="A334" s="69">
        <v>2018</v>
      </c>
      <c r="B334" s="60">
        <v>43101</v>
      </c>
      <c r="C334" s="60">
        <v>43190</v>
      </c>
      <c r="D334" s="70" t="s">
        <v>57</v>
      </c>
      <c r="E334" s="70" t="s">
        <v>98</v>
      </c>
      <c r="F334" s="70" t="s">
        <v>102</v>
      </c>
      <c r="G334" s="70" t="s">
        <v>142</v>
      </c>
      <c r="H334" s="70" t="s">
        <v>1386</v>
      </c>
      <c r="I334" s="70" t="s">
        <v>204</v>
      </c>
      <c r="J334" s="24" t="s">
        <v>1357</v>
      </c>
      <c r="K334" s="71">
        <v>160</v>
      </c>
      <c r="L334" s="67">
        <v>165</v>
      </c>
      <c r="M334" s="70">
        <v>0</v>
      </c>
      <c r="N334" s="70">
        <v>11</v>
      </c>
      <c r="O334" s="69" t="s">
        <v>54</v>
      </c>
      <c r="P334" s="70" t="s">
        <v>1381</v>
      </c>
      <c r="Q334" s="70" t="s">
        <v>1382</v>
      </c>
      <c r="R334" s="7">
        <v>43190</v>
      </c>
      <c r="S334" s="7">
        <v>43190</v>
      </c>
      <c r="T334" s="68"/>
    </row>
    <row r="335" spans="1:20" s="5" customFormat="1" ht="18.75" customHeight="1">
      <c r="A335" s="69">
        <v>2018</v>
      </c>
      <c r="B335" s="60">
        <v>43101</v>
      </c>
      <c r="C335" s="60">
        <v>43190</v>
      </c>
      <c r="D335" s="70" t="s">
        <v>57</v>
      </c>
      <c r="E335" s="70" t="s">
        <v>99</v>
      </c>
      <c r="F335" s="70" t="s">
        <v>102</v>
      </c>
      <c r="G335" s="70" t="s">
        <v>143</v>
      </c>
      <c r="H335" s="70" t="s">
        <v>1387</v>
      </c>
      <c r="I335" s="70" t="s">
        <v>204</v>
      </c>
      <c r="J335" s="24" t="s">
        <v>1357</v>
      </c>
      <c r="K335" s="71">
        <v>50</v>
      </c>
      <c r="L335" s="67">
        <v>60</v>
      </c>
      <c r="M335" s="70">
        <v>0</v>
      </c>
      <c r="N335" s="70">
        <v>4</v>
      </c>
      <c r="O335" s="69" t="s">
        <v>54</v>
      </c>
      <c r="P335" s="70" t="s">
        <v>1381</v>
      </c>
      <c r="Q335" s="70" t="s">
        <v>1382</v>
      </c>
      <c r="R335" s="7">
        <v>43190</v>
      </c>
      <c r="S335" s="7">
        <v>43190</v>
      </c>
      <c r="T335" s="68"/>
    </row>
    <row r="336" spans="1:20" s="5" customFormat="1" ht="18.75" customHeight="1">
      <c r="A336" s="69">
        <v>2018</v>
      </c>
      <c r="B336" s="60">
        <v>43101</v>
      </c>
      <c r="C336" s="60">
        <v>43190</v>
      </c>
      <c r="D336" s="70" t="s">
        <v>57</v>
      </c>
      <c r="E336" s="70" t="s">
        <v>100</v>
      </c>
      <c r="F336" s="70" t="s">
        <v>102</v>
      </c>
      <c r="G336" s="70" t="s">
        <v>144</v>
      </c>
      <c r="H336" s="70" t="s">
        <v>187</v>
      </c>
      <c r="I336" s="70" t="s">
        <v>204</v>
      </c>
      <c r="J336" s="24" t="s">
        <v>1357</v>
      </c>
      <c r="K336" s="71">
        <v>60</v>
      </c>
      <c r="L336" s="67">
        <v>100</v>
      </c>
      <c r="M336" s="70">
        <v>0</v>
      </c>
      <c r="N336" s="70">
        <v>2</v>
      </c>
      <c r="O336" s="69" t="s">
        <v>54</v>
      </c>
      <c r="P336" s="70" t="s">
        <v>1381</v>
      </c>
      <c r="Q336" s="70" t="s">
        <v>1382</v>
      </c>
      <c r="R336" s="7">
        <v>43190</v>
      </c>
      <c r="S336" s="7">
        <v>43190</v>
      </c>
      <c r="T336" s="68"/>
    </row>
    <row r="337" spans="1:20" s="5" customFormat="1" ht="18.75" customHeight="1">
      <c r="A337" s="22">
        <v>2018</v>
      </c>
      <c r="B337" s="60">
        <v>43101</v>
      </c>
      <c r="C337" s="60">
        <v>43190</v>
      </c>
      <c r="D337" s="21" t="s">
        <v>1388</v>
      </c>
      <c r="E337" s="21" t="s">
        <v>82</v>
      </c>
      <c r="F337" s="21" t="s">
        <v>101</v>
      </c>
      <c r="G337" s="21" t="s">
        <v>127</v>
      </c>
      <c r="H337" s="21" t="s">
        <v>169</v>
      </c>
      <c r="I337" s="21" t="s">
        <v>201</v>
      </c>
      <c r="J337" s="24" t="s">
        <v>1357</v>
      </c>
      <c r="K337" s="21">
        <v>6934</v>
      </c>
      <c r="L337" s="21">
        <v>13868</v>
      </c>
      <c r="M337" s="21">
        <v>0</v>
      </c>
      <c r="N337" s="21">
        <v>483</v>
      </c>
      <c r="O337" s="22" t="s">
        <v>54</v>
      </c>
      <c r="P337" s="21" t="s">
        <v>1194</v>
      </c>
      <c r="Q337" s="21" t="s">
        <v>1389</v>
      </c>
      <c r="R337" s="7">
        <v>43190</v>
      </c>
      <c r="S337" s="7">
        <v>43190</v>
      </c>
      <c r="T337" s="21"/>
    </row>
    <row r="338" spans="1:20" s="5" customFormat="1" ht="18.75" customHeight="1">
      <c r="A338" s="22">
        <v>2018</v>
      </c>
      <c r="B338" s="60">
        <v>43101</v>
      </c>
      <c r="C338" s="60">
        <v>43190</v>
      </c>
      <c r="D338" s="21" t="s">
        <v>1388</v>
      </c>
      <c r="E338" s="21" t="s">
        <v>83</v>
      </c>
      <c r="F338" s="21" t="s">
        <v>101</v>
      </c>
      <c r="G338" s="21" t="s">
        <v>128</v>
      </c>
      <c r="H338" s="21" t="s">
        <v>170</v>
      </c>
      <c r="I338" s="21" t="s">
        <v>201</v>
      </c>
      <c r="J338" s="24" t="s">
        <v>1357</v>
      </c>
      <c r="K338" s="21">
        <v>2000</v>
      </c>
      <c r="L338" s="21">
        <v>4000</v>
      </c>
      <c r="M338" s="21">
        <v>0</v>
      </c>
      <c r="N338" s="21">
        <v>143</v>
      </c>
      <c r="O338" s="22" t="s">
        <v>54</v>
      </c>
      <c r="P338" s="21" t="s">
        <v>1194</v>
      </c>
      <c r="Q338" s="21" t="s">
        <v>1389</v>
      </c>
      <c r="R338" s="7">
        <v>43190</v>
      </c>
      <c r="S338" s="7">
        <v>43190</v>
      </c>
      <c r="T338" s="21"/>
    </row>
    <row r="339" spans="1:20" s="5" customFormat="1" ht="18.75" customHeight="1">
      <c r="A339" s="22">
        <v>2018</v>
      </c>
      <c r="B339" s="60">
        <v>43101</v>
      </c>
      <c r="C339" s="60">
        <v>43190</v>
      </c>
      <c r="D339" s="21" t="s">
        <v>1388</v>
      </c>
      <c r="E339" s="21" t="s">
        <v>84</v>
      </c>
      <c r="F339" s="21" t="s">
        <v>101</v>
      </c>
      <c r="G339" s="21" t="s">
        <v>1390</v>
      </c>
      <c r="H339" s="21" t="s">
        <v>171</v>
      </c>
      <c r="I339" s="21" t="s">
        <v>201</v>
      </c>
      <c r="J339" s="24" t="s">
        <v>1357</v>
      </c>
      <c r="K339" s="21">
        <v>150</v>
      </c>
      <c r="L339" s="21">
        <v>300</v>
      </c>
      <c r="M339" s="21">
        <v>600</v>
      </c>
      <c r="N339" s="21">
        <v>101</v>
      </c>
      <c r="O339" s="22" t="s">
        <v>54</v>
      </c>
      <c r="P339" s="21" t="s">
        <v>1194</v>
      </c>
      <c r="Q339" s="21" t="s">
        <v>1389</v>
      </c>
      <c r="R339" s="7">
        <v>43190</v>
      </c>
      <c r="S339" s="7">
        <v>43190</v>
      </c>
      <c r="T339" s="21"/>
    </row>
    <row r="340" spans="1:20" s="5" customFormat="1" ht="18.75" customHeight="1">
      <c r="A340" s="22">
        <v>2018</v>
      </c>
      <c r="B340" s="60">
        <v>43101</v>
      </c>
      <c r="C340" s="60">
        <v>43190</v>
      </c>
      <c r="D340" s="21" t="s">
        <v>1388</v>
      </c>
      <c r="E340" s="21" t="s">
        <v>85</v>
      </c>
      <c r="F340" s="21" t="s">
        <v>101</v>
      </c>
      <c r="G340" s="21" t="s">
        <v>130</v>
      </c>
      <c r="H340" s="21" t="s">
        <v>172</v>
      </c>
      <c r="I340" s="21" t="s">
        <v>202</v>
      </c>
      <c r="J340" s="24" t="s">
        <v>1357</v>
      </c>
      <c r="K340" s="21">
        <v>450</v>
      </c>
      <c r="L340" s="21">
        <v>900</v>
      </c>
      <c r="M340" s="21">
        <v>1400</v>
      </c>
      <c r="N340" s="21">
        <v>143</v>
      </c>
      <c r="O340" s="22" t="s">
        <v>54</v>
      </c>
      <c r="P340" s="21" t="s">
        <v>1194</v>
      </c>
      <c r="Q340" s="21" t="s">
        <v>1389</v>
      </c>
      <c r="R340" s="7">
        <v>43190</v>
      </c>
      <c r="S340" s="7">
        <v>43190</v>
      </c>
      <c r="T340" s="21"/>
    </row>
    <row r="341" spans="1:20" s="5" customFormat="1" ht="18.75" customHeight="1">
      <c r="A341" s="22">
        <v>2018</v>
      </c>
      <c r="B341" s="60">
        <v>43101</v>
      </c>
      <c r="C341" s="60">
        <v>43190</v>
      </c>
      <c r="D341" s="21" t="s">
        <v>1388</v>
      </c>
      <c r="E341" s="21" t="s">
        <v>86</v>
      </c>
      <c r="F341" s="21" t="s">
        <v>101</v>
      </c>
      <c r="G341" s="21" t="s">
        <v>131</v>
      </c>
      <c r="H341" s="21" t="s">
        <v>173</v>
      </c>
      <c r="I341" s="21" t="s">
        <v>202</v>
      </c>
      <c r="J341" s="24" t="s">
        <v>1357</v>
      </c>
      <c r="K341" s="21">
        <v>150</v>
      </c>
      <c r="L341" s="21">
        <v>300</v>
      </c>
      <c r="M341" s="21">
        <v>3000</v>
      </c>
      <c r="N341" s="21">
        <v>208</v>
      </c>
      <c r="O341" s="22" t="s">
        <v>54</v>
      </c>
      <c r="P341" s="21" t="s">
        <v>1194</v>
      </c>
      <c r="Q341" s="21" t="s">
        <v>1389</v>
      </c>
      <c r="R341" s="7">
        <v>43190</v>
      </c>
      <c r="S341" s="7">
        <v>43190</v>
      </c>
      <c r="T341" s="21"/>
    </row>
    <row r="342" spans="1:20" s="5" customFormat="1" ht="18.75" customHeight="1">
      <c r="A342" s="22">
        <v>2018</v>
      </c>
      <c r="B342" s="60">
        <v>43101</v>
      </c>
      <c r="C342" s="60">
        <v>43190</v>
      </c>
      <c r="D342" s="21" t="s">
        <v>1388</v>
      </c>
      <c r="E342" s="21" t="s">
        <v>87</v>
      </c>
      <c r="F342" s="21" t="s">
        <v>101</v>
      </c>
      <c r="G342" s="21" t="s">
        <v>132</v>
      </c>
      <c r="H342" s="21" t="s">
        <v>174</v>
      </c>
      <c r="I342" s="21" t="s">
        <v>203</v>
      </c>
      <c r="J342" s="24" t="s">
        <v>1357</v>
      </c>
      <c r="K342" s="21">
        <v>6250</v>
      </c>
      <c r="L342" s="21">
        <v>12500</v>
      </c>
      <c r="M342" s="21">
        <v>20000</v>
      </c>
      <c r="N342" s="21">
        <v>4398</v>
      </c>
      <c r="O342" s="22" t="s">
        <v>54</v>
      </c>
      <c r="P342" s="21" t="s">
        <v>1194</v>
      </c>
      <c r="Q342" s="21" t="s">
        <v>1389</v>
      </c>
      <c r="R342" s="7">
        <v>43190</v>
      </c>
      <c r="S342" s="7">
        <v>43190</v>
      </c>
      <c r="T342" s="21"/>
    </row>
    <row r="343" spans="1:20" s="5" customFormat="1" ht="18.75" customHeight="1">
      <c r="A343" s="22">
        <v>2018</v>
      </c>
      <c r="B343" s="60">
        <v>43101</v>
      </c>
      <c r="C343" s="60">
        <v>43190</v>
      </c>
      <c r="D343" s="21" t="s">
        <v>1388</v>
      </c>
      <c r="E343" s="21" t="s">
        <v>88</v>
      </c>
      <c r="F343" s="21" t="s">
        <v>101</v>
      </c>
      <c r="G343" s="21" t="s">
        <v>133</v>
      </c>
      <c r="H343" s="21" t="s">
        <v>175</v>
      </c>
      <c r="I343" s="21" t="s">
        <v>201</v>
      </c>
      <c r="J343" s="24" t="s">
        <v>1357</v>
      </c>
      <c r="K343" s="21">
        <v>50</v>
      </c>
      <c r="L343" s="21">
        <v>100</v>
      </c>
      <c r="M343" s="21">
        <v>700</v>
      </c>
      <c r="N343" s="21">
        <v>115</v>
      </c>
      <c r="O343" s="22" t="s">
        <v>54</v>
      </c>
      <c r="P343" s="21" t="s">
        <v>1194</v>
      </c>
      <c r="Q343" s="21" t="s">
        <v>1389</v>
      </c>
      <c r="R343" s="7">
        <v>43190</v>
      </c>
      <c r="S343" s="7">
        <v>43190</v>
      </c>
      <c r="T343" s="21"/>
    </row>
    <row r="344" spans="1:20" s="5" customFormat="1" ht="18.75" customHeight="1">
      <c r="A344" s="22">
        <v>2018</v>
      </c>
      <c r="B344" s="60">
        <v>43101</v>
      </c>
      <c r="C344" s="60">
        <v>43190</v>
      </c>
      <c r="D344" s="21" t="s">
        <v>1388</v>
      </c>
      <c r="E344" s="21" t="s">
        <v>89</v>
      </c>
      <c r="F344" s="21" t="s">
        <v>101</v>
      </c>
      <c r="G344" s="21" t="s">
        <v>134</v>
      </c>
      <c r="H344" s="21" t="s">
        <v>176</v>
      </c>
      <c r="I344" s="21" t="s">
        <v>201</v>
      </c>
      <c r="J344" s="24" t="s">
        <v>1357</v>
      </c>
      <c r="K344" s="21">
        <v>50</v>
      </c>
      <c r="L344" s="21">
        <v>100</v>
      </c>
      <c r="M344" s="21">
        <v>500</v>
      </c>
      <c r="N344" s="21">
        <v>43</v>
      </c>
      <c r="O344" s="22" t="s">
        <v>54</v>
      </c>
      <c r="P344" s="21" t="s">
        <v>1194</v>
      </c>
      <c r="Q344" s="21" t="s">
        <v>1389</v>
      </c>
      <c r="R344" s="7">
        <v>43190</v>
      </c>
      <c r="S344" s="7">
        <v>43190</v>
      </c>
      <c r="T344" s="21"/>
    </row>
    <row r="345" spans="1:20" s="5" customFormat="1" ht="18.75" customHeight="1">
      <c r="A345" s="22">
        <v>2018</v>
      </c>
      <c r="B345" s="60">
        <v>43101</v>
      </c>
      <c r="C345" s="60">
        <v>43190</v>
      </c>
      <c r="D345" s="21" t="s">
        <v>1388</v>
      </c>
      <c r="E345" s="21" t="s">
        <v>90</v>
      </c>
      <c r="F345" s="21" t="s">
        <v>101</v>
      </c>
      <c r="G345" s="21" t="s">
        <v>135</v>
      </c>
      <c r="H345" s="21" t="s">
        <v>177</v>
      </c>
      <c r="I345" s="21" t="s">
        <v>202</v>
      </c>
      <c r="J345" s="24" t="s">
        <v>1357</v>
      </c>
      <c r="K345" s="21">
        <v>70</v>
      </c>
      <c r="L345" s="21">
        <v>140</v>
      </c>
      <c r="M345" s="21">
        <v>1500</v>
      </c>
      <c r="N345" s="21">
        <v>145</v>
      </c>
      <c r="O345" s="22" t="s">
        <v>54</v>
      </c>
      <c r="P345" s="21" t="s">
        <v>1194</v>
      </c>
      <c r="Q345" s="21" t="s">
        <v>1389</v>
      </c>
      <c r="R345" s="7">
        <v>43190</v>
      </c>
      <c r="S345" s="7">
        <v>43190</v>
      </c>
      <c r="T345" s="21"/>
    </row>
    <row r="346" spans="1:20" s="5" customFormat="1" ht="18.75" customHeight="1">
      <c r="A346" s="22">
        <v>2018</v>
      </c>
      <c r="B346" s="60">
        <v>43101</v>
      </c>
      <c r="C346" s="60">
        <v>43190</v>
      </c>
      <c r="D346" s="21" t="s">
        <v>1388</v>
      </c>
      <c r="E346" s="21" t="s">
        <v>91</v>
      </c>
      <c r="F346" s="21" t="s">
        <v>101</v>
      </c>
      <c r="G346" s="21" t="s">
        <v>136</v>
      </c>
      <c r="H346" s="21" t="s">
        <v>178</v>
      </c>
      <c r="I346" s="21" t="s">
        <v>201</v>
      </c>
      <c r="J346" s="24" t="s">
        <v>1357</v>
      </c>
      <c r="K346" s="21">
        <v>8</v>
      </c>
      <c r="L346" s="21">
        <v>15</v>
      </c>
      <c r="M346" s="21">
        <v>0</v>
      </c>
      <c r="N346" s="21">
        <v>15</v>
      </c>
      <c r="O346" s="22" t="s">
        <v>54</v>
      </c>
      <c r="P346" s="21" t="s">
        <v>1194</v>
      </c>
      <c r="Q346" s="21" t="s">
        <v>1389</v>
      </c>
      <c r="R346" s="7">
        <v>43190</v>
      </c>
      <c r="S346" s="7">
        <v>43190</v>
      </c>
      <c r="T346" s="21"/>
    </row>
    <row r="347" spans="1:20" s="5" customFormat="1" ht="18.75" customHeight="1">
      <c r="A347" s="22">
        <v>2018</v>
      </c>
      <c r="B347" s="60">
        <v>43101</v>
      </c>
      <c r="C347" s="60">
        <v>43190</v>
      </c>
      <c r="D347" s="21" t="s">
        <v>1391</v>
      </c>
      <c r="E347" s="21" t="s">
        <v>72</v>
      </c>
      <c r="F347" s="21" t="s">
        <v>101</v>
      </c>
      <c r="G347" s="21" t="s">
        <v>117</v>
      </c>
      <c r="H347" s="21" t="s">
        <v>1392</v>
      </c>
      <c r="I347" s="21" t="s">
        <v>188</v>
      </c>
      <c r="J347" s="24" t="s">
        <v>1357</v>
      </c>
      <c r="K347" s="21">
        <v>226.4</v>
      </c>
      <c r="L347" s="21">
        <v>2716.8</v>
      </c>
      <c r="M347" s="21">
        <v>0</v>
      </c>
      <c r="N347" s="21">
        <v>129</v>
      </c>
      <c r="O347" s="22" t="s">
        <v>54</v>
      </c>
      <c r="P347" s="21" t="s">
        <v>1393</v>
      </c>
      <c r="Q347" s="21" t="s">
        <v>1394</v>
      </c>
      <c r="R347" s="7">
        <v>43190</v>
      </c>
      <c r="S347" s="7">
        <v>43190</v>
      </c>
      <c r="T347" s="21"/>
    </row>
    <row r="348" spans="1:20" s="5" customFormat="1" ht="18.75" customHeight="1">
      <c r="A348" s="22">
        <v>2018</v>
      </c>
      <c r="B348" s="60">
        <v>43101</v>
      </c>
      <c r="C348" s="60">
        <v>43190</v>
      </c>
      <c r="D348" s="21" t="s">
        <v>1391</v>
      </c>
      <c r="E348" s="21" t="s">
        <v>73</v>
      </c>
      <c r="F348" s="21" t="s">
        <v>101</v>
      </c>
      <c r="G348" s="21" t="s">
        <v>118</v>
      </c>
      <c r="H348" s="21" t="s">
        <v>160</v>
      </c>
      <c r="I348" s="21" t="s">
        <v>188</v>
      </c>
      <c r="J348" s="24" t="s">
        <v>1357</v>
      </c>
      <c r="K348" s="21">
        <v>162.3</v>
      </c>
      <c r="L348" s="21">
        <v>1947.6000000000001</v>
      </c>
      <c r="M348" s="21">
        <v>0</v>
      </c>
      <c r="N348" s="21">
        <v>162</v>
      </c>
      <c r="O348" s="22" t="s">
        <v>54</v>
      </c>
      <c r="P348" s="21" t="s">
        <v>1393</v>
      </c>
      <c r="Q348" s="21" t="s">
        <v>1394</v>
      </c>
      <c r="R348" s="7">
        <v>43190</v>
      </c>
      <c r="S348" s="7">
        <v>43190</v>
      </c>
      <c r="T348" s="21"/>
    </row>
    <row r="349" spans="1:20" s="5" customFormat="1" ht="18.75" customHeight="1">
      <c r="A349" s="22">
        <v>2018</v>
      </c>
      <c r="B349" s="60">
        <v>43101</v>
      </c>
      <c r="C349" s="60">
        <v>43190</v>
      </c>
      <c r="D349" s="21" t="s">
        <v>1391</v>
      </c>
      <c r="E349" s="21" t="s">
        <v>1395</v>
      </c>
      <c r="F349" s="21" t="s">
        <v>101</v>
      </c>
      <c r="G349" s="21" t="s">
        <v>119</v>
      </c>
      <c r="H349" s="21" t="s">
        <v>161</v>
      </c>
      <c r="I349" s="21" t="s">
        <v>1396</v>
      </c>
      <c r="J349" s="24" t="s">
        <v>1357</v>
      </c>
      <c r="K349" s="21">
        <v>3045.4</v>
      </c>
      <c r="L349" s="21">
        <v>36544.8</v>
      </c>
      <c r="M349" s="21">
        <v>0</v>
      </c>
      <c r="N349" s="21">
        <v>2086</v>
      </c>
      <c r="O349" s="22" t="s">
        <v>54</v>
      </c>
      <c r="P349" s="21" t="s">
        <v>1194</v>
      </c>
      <c r="Q349" s="21" t="s">
        <v>1394</v>
      </c>
      <c r="R349" s="7">
        <v>43190</v>
      </c>
      <c r="S349" s="7">
        <v>43190</v>
      </c>
      <c r="T349" s="21"/>
    </row>
    <row r="350" spans="1:20" s="5" customFormat="1" ht="18.75" customHeight="1">
      <c r="A350" s="22">
        <v>2018</v>
      </c>
      <c r="B350" s="60">
        <v>43101</v>
      </c>
      <c r="C350" s="60">
        <v>43190</v>
      </c>
      <c r="D350" s="21" t="s">
        <v>1391</v>
      </c>
      <c r="E350" s="21" t="s">
        <v>60</v>
      </c>
      <c r="F350" s="21" t="s">
        <v>101</v>
      </c>
      <c r="G350" s="21" t="s">
        <v>120</v>
      </c>
      <c r="H350" s="21" t="s">
        <v>1397</v>
      </c>
      <c r="I350" s="21" t="s">
        <v>196</v>
      </c>
      <c r="J350" s="24" t="s">
        <v>1357</v>
      </c>
      <c r="K350" s="21">
        <v>3599390.1</v>
      </c>
      <c r="L350" s="21">
        <v>43192681.2</v>
      </c>
      <c r="M350" s="21">
        <v>0</v>
      </c>
      <c r="N350" s="21">
        <v>3693443</v>
      </c>
      <c r="O350" s="22" t="s">
        <v>54</v>
      </c>
      <c r="P350" s="21" t="s">
        <v>1194</v>
      </c>
      <c r="Q350" s="21" t="s">
        <v>1394</v>
      </c>
      <c r="R350" s="7">
        <v>43190</v>
      </c>
      <c r="S350" s="7">
        <v>43190</v>
      </c>
      <c r="T350" s="21"/>
    </row>
    <row r="351" spans="1:20" s="5" customFormat="1" ht="18.75" customHeight="1">
      <c r="A351" s="22">
        <v>2018</v>
      </c>
      <c r="B351" s="60">
        <v>43101</v>
      </c>
      <c r="C351" s="60">
        <v>43190</v>
      </c>
      <c r="D351" s="21" t="s">
        <v>1391</v>
      </c>
      <c r="E351" s="21" t="s">
        <v>75</v>
      </c>
      <c r="F351" s="21" t="s">
        <v>101</v>
      </c>
      <c r="G351" s="21" t="s">
        <v>1398</v>
      </c>
      <c r="H351" s="21" t="s">
        <v>163</v>
      </c>
      <c r="I351" s="21" t="s">
        <v>197</v>
      </c>
      <c r="J351" s="24" t="s">
        <v>1357</v>
      </c>
      <c r="K351" s="21">
        <v>471.5</v>
      </c>
      <c r="L351" s="21">
        <v>5658</v>
      </c>
      <c r="M351" s="21">
        <v>0</v>
      </c>
      <c r="N351" s="21">
        <v>528</v>
      </c>
      <c r="O351" s="22" t="s">
        <v>54</v>
      </c>
      <c r="P351" s="21" t="s">
        <v>1194</v>
      </c>
      <c r="Q351" s="21" t="s">
        <v>1394</v>
      </c>
      <c r="R351" s="7">
        <v>43190</v>
      </c>
      <c r="S351" s="7">
        <v>43190</v>
      </c>
      <c r="T351" s="21"/>
    </row>
    <row r="352" spans="1:20" s="5" customFormat="1" ht="18.75" customHeight="1">
      <c r="A352" s="22">
        <v>2018</v>
      </c>
      <c r="B352" s="60">
        <v>43101</v>
      </c>
      <c r="C352" s="60">
        <v>43190</v>
      </c>
      <c r="D352" s="21" t="s">
        <v>1391</v>
      </c>
      <c r="E352" s="21" t="s">
        <v>76</v>
      </c>
      <c r="F352" s="21" t="s">
        <v>101</v>
      </c>
      <c r="G352" s="21" t="s">
        <v>1399</v>
      </c>
      <c r="H352" s="21" t="s">
        <v>1400</v>
      </c>
      <c r="I352" s="21" t="s">
        <v>198</v>
      </c>
      <c r="J352" s="24" t="s">
        <v>1357</v>
      </c>
      <c r="K352" s="21">
        <v>46</v>
      </c>
      <c r="L352" s="21">
        <v>552</v>
      </c>
      <c r="M352" s="21">
        <v>0</v>
      </c>
      <c r="N352" s="21">
        <v>46</v>
      </c>
      <c r="O352" s="22" t="s">
        <v>54</v>
      </c>
      <c r="P352" s="21" t="s">
        <v>1194</v>
      </c>
      <c r="Q352" s="21" t="s">
        <v>1394</v>
      </c>
      <c r="R352" s="7">
        <v>43190</v>
      </c>
      <c r="S352" s="7">
        <v>43190</v>
      </c>
      <c r="T352" s="21"/>
    </row>
    <row r="353" spans="1:20" s="5" customFormat="1" ht="18.75" customHeight="1">
      <c r="A353" s="22">
        <v>2018</v>
      </c>
      <c r="B353" s="60">
        <v>43101</v>
      </c>
      <c r="C353" s="60">
        <v>43190</v>
      </c>
      <c r="D353" s="21" t="s">
        <v>1391</v>
      </c>
      <c r="E353" s="21" t="s">
        <v>77</v>
      </c>
      <c r="F353" s="21" t="s">
        <v>101</v>
      </c>
      <c r="G353" s="21" t="s">
        <v>1401</v>
      </c>
      <c r="H353" s="21" t="s">
        <v>1402</v>
      </c>
      <c r="I353" s="21" t="s">
        <v>191</v>
      </c>
      <c r="J353" s="24" t="s">
        <v>1357</v>
      </c>
      <c r="K353" s="21">
        <v>303.5856</v>
      </c>
      <c r="L353" s="21">
        <v>3643.0272</v>
      </c>
      <c r="M353" s="21">
        <v>0</v>
      </c>
      <c r="N353" s="21">
        <v>273.88</v>
      </c>
      <c r="O353" s="22" t="s">
        <v>54</v>
      </c>
      <c r="P353" s="21" t="s">
        <v>1194</v>
      </c>
      <c r="Q353" s="21" t="s">
        <v>1394</v>
      </c>
      <c r="R353" s="7">
        <v>43190</v>
      </c>
      <c r="S353" s="7">
        <v>43190</v>
      </c>
      <c r="T353" s="21"/>
    </row>
    <row r="354" spans="1:20" s="5" customFormat="1" ht="18.75" customHeight="1">
      <c r="A354" s="22">
        <v>2018</v>
      </c>
      <c r="B354" s="60">
        <v>43101</v>
      </c>
      <c r="C354" s="60">
        <v>43190</v>
      </c>
      <c r="D354" s="21" t="s">
        <v>1391</v>
      </c>
      <c r="E354" s="21" t="s">
        <v>1403</v>
      </c>
      <c r="F354" s="21" t="s">
        <v>101</v>
      </c>
      <c r="G354" s="21" t="s">
        <v>1404</v>
      </c>
      <c r="H354" s="21" t="s">
        <v>1405</v>
      </c>
      <c r="I354" s="21" t="s">
        <v>1406</v>
      </c>
      <c r="J354" s="24" t="s">
        <v>1357</v>
      </c>
      <c r="K354" s="21">
        <v>220</v>
      </c>
      <c r="L354" s="21">
        <v>2640</v>
      </c>
      <c r="M354" s="21">
        <v>0</v>
      </c>
      <c r="N354" s="21">
        <v>150</v>
      </c>
      <c r="O354" s="22" t="s">
        <v>54</v>
      </c>
      <c r="P354" s="21" t="s">
        <v>1194</v>
      </c>
      <c r="Q354" s="21" t="s">
        <v>1394</v>
      </c>
      <c r="R354" s="7">
        <v>43190</v>
      </c>
      <c r="S354" s="7">
        <v>43190</v>
      </c>
      <c r="T354" s="21"/>
    </row>
    <row r="355" spans="1:20" s="5" customFormat="1" ht="18.75" customHeight="1">
      <c r="A355" s="22">
        <v>2018</v>
      </c>
      <c r="B355" s="60">
        <v>43101</v>
      </c>
      <c r="C355" s="60">
        <v>43190</v>
      </c>
      <c r="D355" s="21" t="s">
        <v>1391</v>
      </c>
      <c r="E355" s="21" t="s">
        <v>79</v>
      </c>
      <c r="F355" s="21" t="s">
        <v>101</v>
      </c>
      <c r="G355" s="21" t="s">
        <v>1407</v>
      </c>
      <c r="H355" s="21" t="s">
        <v>167</v>
      </c>
      <c r="I355" s="21" t="s">
        <v>1396</v>
      </c>
      <c r="J355" s="24" t="s">
        <v>1357</v>
      </c>
      <c r="K355" s="21">
        <v>521.2</v>
      </c>
      <c r="L355" s="21">
        <v>6254.400000000001</v>
      </c>
      <c r="M355" s="21">
        <v>0</v>
      </c>
      <c r="N355" s="21">
        <v>106</v>
      </c>
      <c r="O355" s="22" t="s">
        <v>54</v>
      </c>
      <c r="P355" s="21" t="s">
        <v>1194</v>
      </c>
      <c r="Q355" s="21" t="s">
        <v>1394</v>
      </c>
      <c r="R355" s="7">
        <v>43190</v>
      </c>
      <c r="S355" s="7">
        <v>43190</v>
      </c>
      <c r="T355" s="21"/>
    </row>
    <row r="356" spans="1:20" s="5" customFormat="1" ht="18.75" customHeight="1">
      <c r="A356" s="22">
        <v>2018</v>
      </c>
      <c r="B356" s="60">
        <v>43101</v>
      </c>
      <c r="C356" s="60">
        <v>43190</v>
      </c>
      <c r="D356" s="21" t="s">
        <v>1391</v>
      </c>
      <c r="E356" s="21" t="s">
        <v>80</v>
      </c>
      <c r="F356" s="21" t="s">
        <v>101</v>
      </c>
      <c r="G356" s="21" t="s">
        <v>126</v>
      </c>
      <c r="H356" s="21" t="s">
        <v>1408</v>
      </c>
      <c r="I356" s="21" t="s">
        <v>200</v>
      </c>
      <c r="J356" s="24" t="s">
        <v>1357</v>
      </c>
      <c r="K356" s="21">
        <v>129413.2</v>
      </c>
      <c r="L356" s="21">
        <v>1552958.4</v>
      </c>
      <c r="M356" s="21">
        <v>0</v>
      </c>
      <c r="N356" s="21">
        <v>134181</v>
      </c>
      <c r="O356" s="22" t="s">
        <v>54</v>
      </c>
      <c r="P356" s="21" t="s">
        <v>1194</v>
      </c>
      <c r="Q356" s="21" t="s">
        <v>1394</v>
      </c>
      <c r="R356" s="7">
        <v>43190</v>
      </c>
      <c r="S356" s="7">
        <v>43190</v>
      </c>
      <c r="T356" s="21"/>
    </row>
    <row r="357" spans="1:20" s="5" customFormat="1" ht="18.75" customHeight="1">
      <c r="A357" s="22">
        <v>2018</v>
      </c>
      <c r="B357" s="60">
        <v>43101</v>
      </c>
      <c r="C357" s="60">
        <v>43190</v>
      </c>
      <c r="D357" s="21" t="s">
        <v>1391</v>
      </c>
      <c r="E357" s="21" t="s">
        <v>81</v>
      </c>
      <c r="F357" s="21" t="s">
        <v>101</v>
      </c>
      <c r="G357" s="21" t="s">
        <v>126</v>
      </c>
      <c r="H357" s="21" t="s">
        <v>1408</v>
      </c>
      <c r="I357" s="21" t="s">
        <v>200</v>
      </c>
      <c r="J357" s="24" t="s">
        <v>1357</v>
      </c>
      <c r="K357" s="21">
        <v>13081.9</v>
      </c>
      <c r="L357" s="21">
        <v>156982.8</v>
      </c>
      <c r="M357" s="21">
        <v>0</v>
      </c>
      <c r="N357" s="21">
        <v>13363</v>
      </c>
      <c r="O357" s="22" t="s">
        <v>54</v>
      </c>
      <c r="P357" s="21" t="s">
        <v>1194</v>
      </c>
      <c r="Q357" s="21" t="s">
        <v>1394</v>
      </c>
      <c r="R357" s="7">
        <v>43190</v>
      </c>
      <c r="S357" s="7">
        <v>43190</v>
      </c>
      <c r="T357" s="21"/>
    </row>
    <row r="358" spans="1:20" s="5" customFormat="1" ht="18.75" customHeight="1">
      <c r="A358" s="22">
        <v>2018</v>
      </c>
      <c r="B358" s="60">
        <v>43101</v>
      </c>
      <c r="C358" s="60">
        <v>43190</v>
      </c>
      <c r="D358" s="21" t="s">
        <v>1409</v>
      </c>
      <c r="E358" s="21" t="s">
        <v>1410</v>
      </c>
      <c r="F358" s="21" t="s">
        <v>102</v>
      </c>
      <c r="G358" s="21" t="s">
        <v>1411</v>
      </c>
      <c r="H358" s="21" t="s">
        <v>1412</v>
      </c>
      <c r="I358" s="21" t="s">
        <v>1413</v>
      </c>
      <c r="J358" s="24" t="s">
        <v>1357</v>
      </c>
      <c r="K358" s="21">
        <v>0</v>
      </c>
      <c r="L358" s="21">
        <v>24</v>
      </c>
      <c r="M358" s="21">
        <v>0</v>
      </c>
      <c r="N358" s="21">
        <v>83.33</v>
      </c>
      <c r="O358" s="22" t="s">
        <v>54</v>
      </c>
      <c r="P358" s="21" t="s">
        <v>1414</v>
      </c>
      <c r="Q358" s="21" t="s">
        <v>1414</v>
      </c>
      <c r="R358" s="7">
        <v>43190</v>
      </c>
      <c r="S358" s="7">
        <v>43190</v>
      </c>
      <c r="T358" s="21"/>
    </row>
    <row r="359" spans="1:20" s="5" customFormat="1" ht="18.75" customHeight="1">
      <c r="A359" s="64">
        <v>2018</v>
      </c>
      <c r="B359" s="60">
        <v>43101</v>
      </c>
      <c r="C359" s="60">
        <v>43190</v>
      </c>
      <c r="D359" s="65" t="s">
        <v>1415</v>
      </c>
      <c r="E359" s="72" t="s">
        <v>1416</v>
      </c>
      <c r="F359" s="65" t="s">
        <v>1417</v>
      </c>
      <c r="G359" s="72" t="s">
        <v>1418</v>
      </c>
      <c r="H359" s="73" t="s">
        <v>1419</v>
      </c>
      <c r="I359" s="65" t="s">
        <v>1420</v>
      </c>
      <c r="J359" s="24" t="s">
        <v>1357</v>
      </c>
      <c r="K359" s="65">
        <v>1</v>
      </c>
      <c r="L359" s="65">
        <v>1</v>
      </c>
      <c r="M359" s="21">
        <v>0</v>
      </c>
      <c r="N359" s="65">
        <v>1</v>
      </c>
      <c r="O359" s="64" t="s">
        <v>55</v>
      </c>
      <c r="P359" s="65" t="s">
        <v>1421</v>
      </c>
      <c r="Q359" s="65" t="s">
        <v>1422</v>
      </c>
      <c r="R359" s="7">
        <v>43190</v>
      </c>
      <c r="S359" s="7">
        <v>43190</v>
      </c>
      <c r="T359" s="21"/>
    </row>
    <row r="360" spans="1:20" s="5" customFormat="1" ht="18.75" customHeight="1">
      <c r="A360" s="64">
        <v>2018</v>
      </c>
      <c r="B360" s="60">
        <v>43101</v>
      </c>
      <c r="C360" s="60">
        <v>43190</v>
      </c>
      <c r="D360" s="65" t="s">
        <v>1415</v>
      </c>
      <c r="E360" s="72" t="s">
        <v>1423</v>
      </c>
      <c r="F360" s="65" t="s">
        <v>101</v>
      </c>
      <c r="G360" s="72" t="s">
        <v>1424</v>
      </c>
      <c r="H360" s="73" t="s">
        <v>1419</v>
      </c>
      <c r="I360" s="65" t="s">
        <v>1420</v>
      </c>
      <c r="J360" s="24" t="s">
        <v>1357</v>
      </c>
      <c r="K360" s="65">
        <v>1</v>
      </c>
      <c r="L360" s="65">
        <v>1</v>
      </c>
      <c r="M360" s="21">
        <v>0</v>
      </c>
      <c r="N360" s="65">
        <v>1</v>
      </c>
      <c r="O360" s="64" t="s">
        <v>55</v>
      </c>
      <c r="P360" s="65" t="s">
        <v>1421</v>
      </c>
      <c r="Q360" s="65" t="s">
        <v>1422</v>
      </c>
      <c r="R360" s="7">
        <v>43190</v>
      </c>
      <c r="S360" s="7">
        <v>43190</v>
      </c>
      <c r="T360" s="21"/>
    </row>
    <row r="361" spans="1:20" s="5" customFormat="1" ht="18.75" customHeight="1">
      <c r="A361" s="64">
        <v>2018</v>
      </c>
      <c r="B361" s="60">
        <v>43101</v>
      </c>
      <c r="C361" s="60">
        <v>43190</v>
      </c>
      <c r="D361" s="65" t="s">
        <v>1415</v>
      </c>
      <c r="E361" s="72" t="s">
        <v>1425</v>
      </c>
      <c r="F361" s="65" t="s">
        <v>1417</v>
      </c>
      <c r="G361" s="72" t="s">
        <v>1426</v>
      </c>
      <c r="H361" s="73" t="s">
        <v>1419</v>
      </c>
      <c r="I361" s="65" t="s">
        <v>1420</v>
      </c>
      <c r="J361" s="24" t="s">
        <v>1357</v>
      </c>
      <c r="K361" s="65">
        <v>1</v>
      </c>
      <c r="L361" s="65">
        <v>1</v>
      </c>
      <c r="M361" s="21">
        <v>0</v>
      </c>
      <c r="N361" s="65">
        <v>1</v>
      </c>
      <c r="O361" s="64" t="s">
        <v>55</v>
      </c>
      <c r="P361" s="65" t="s">
        <v>1421</v>
      </c>
      <c r="Q361" s="65" t="s">
        <v>1422</v>
      </c>
      <c r="R361" s="7">
        <v>43190</v>
      </c>
      <c r="S361" s="7">
        <v>43190</v>
      </c>
      <c r="T361" s="21"/>
    </row>
    <row r="362" spans="1:20" s="5" customFormat="1" ht="18.75" customHeight="1">
      <c r="A362" s="64">
        <v>2018</v>
      </c>
      <c r="B362" s="60">
        <v>43101</v>
      </c>
      <c r="C362" s="60">
        <v>43190</v>
      </c>
      <c r="D362" s="65" t="s">
        <v>1427</v>
      </c>
      <c r="E362" s="65" t="s">
        <v>1428</v>
      </c>
      <c r="F362" s="65" t="s">
        <v>857</v>
      </c>
      <c r="G362" s="65" t="s">
        <v>1429</v>
      </c>
      <c r="H362" s="65" t="s">
        <v>1430</v>
      </c>
      <c r="I362" s="65" t="s">
        <v>1431</v>
      </c>
      <c r="J362" s="24" t="s">
        <v>1357</v>
      </c>
      <c r="K362" s="65">
        <v>0</v>
      </c>
      <c r="L362" s="65">
        <v>144</v>
      </c>
      <c r="M362" s="21">
        <v>0</v>
      </c>
      <c r="N362" s="74">
        <v>0.1387</v>
      </c>
      <c r="O362" s="64" t="s">
        <v>54</v>
      </c>
      <c r="P362" s="65" t="s">
        <v>1432</v>
      </c>
      <c r="Q362" s="65" t="s">
        <v>1432</v>
      </c>
      <c r="R362" s="7">
        <v>43190</v>
      </c>
      <c r="S362" s="7">
        <v>43190</v>
      </c>
      <c r="T362" s="65" t="s">
        <v>1433</v>
      </c>
    </row>
    <row r="363" spans="1:20" s="5" customFormat="1" ht="18.75" customHeight="1">
      <c r="A363" s="64">
        <v>2018</v>
      </c>
      <c r="B363" s="60">
        <v>43101</v>
      </c>
      <c r="C363" s="60">
        <v>43190</v>
      </c>
      <c r="D363" s="65" t="s">
        <v>1427</v>
      </c>
      <c r="E363" s="65" t="s">
        <v>1434</v>
      </c>
      <c r="F363" s="65" t="s">
        <v>857</v>
      </c>
      <c r="G363" s="65" t="s">
        <v>1435</v>
      </c>
      <c r="H363" s="65" t="s">
        <v>1436</v>
      </c>
      <c r="I363" s="65" t="s">
        <v>1437</v>
      </c>
      <c r="J363" s="24" t="s">
        <v>1357</v>
      </c>
      <c r="K363" s="65">
        <v>0</v>
      </c>
      <c r="L363" s="65">
        <v>131</v>
      </c>
      <c r="M363" s="21">
        <v>0</v>
      </c>
      <c r="N363" s="73">
        <v>131</v>
      </c>
      <c r="O363" s="64" t="s">
        <v>54</v>
      </c>
      <c r="P363" s="65" t="s">
        <v>1432</v>
      </c>
      <c r="Q363" s="65" t="s">
        <v>1432</v>
      </c>
      <c r="R363" s="7">
        <v>43190</v>
      </c>
      <c r="S363" s="7">
        <v>43190</v>
      </c>
      <c r="T363" s="65"/>
    </row>
    <row r="364" spans="1:20" s="5" customFormat="1" ht="18.75" customHeight="1">
      <c r="A364" s="64">
        <v>2018</v>
      </c>
      <c r="B364" s="60">
        <v>43101</v>
      </c>
      <c r="C364" s="60">
        <v>43190</v>
      </c>
      <c r="D364" s="65" t="s">
        <v>1438</v>
      </c>
      <c r="E364" s="65" t="s">
        <v>1439</v>
      </c>
      <c r="F364" s="65" t="s">
        <v>857</v>
      </c>
      <c r="G364" s="65" t="s">
        <v>1440</v>
      </c>
      <c r="H364" s="65" t="s">
        <v>1441</v>
      </c>
      <c r="I364" s="65" t="s">
        <v>892</v>
      </c>
      <c r="J364" s="24" t="s">
        <v>1357</v>
      </c>
      <c r="K364" s="65">
        <v>0</v>
      </c>
      <c r="L364" s="65">
        <v>46</v>
      </c>
      <c r="M364" s="21">
        <v>0</v>
      </c>
      <c r="N364" s="73">
        <v>46</v>
      </c>
      <c r="O364" s="64" t="s">
        <v>54</v>
      </c>
      <c r="P364" s="65" t="s">
        <v>1432</v>
      </c>
      <c r="Q364" s="65" t="s">
        <v>1432</v>
      </c>
      <c r="R364" s="7">
        <v>43190</v>
      </c>
      <c r="S364" s="7">
        <v>43190</v>
      </c>
      <c r="T364" s="65"/>
    </row>
    <row r="365" spans="1:20" s="5" customFormat="1" ht="18.75" customHeight="1">
      <c r="A365" s="64">
        <v>2018</v>
      </c>
      <c r="B365" s="60">
        <v>43101</v>
      </c>
      <c r="C365" s="60">
        <v>43190</v>
      </c>
      <c r="D365" s="65" t="s">
        <v>1442</v>
      </c>
      <c r="E365" s="65" t="s">
        <v>1443</v>
      </c>
      <c r="F365" s="65" t="s">
        <v>857</v>
      </c>
      <c r="G365" s="65" t="s">
        <v>1444</v>
      </c>
      <c r="H365" s="65" t="s">
        <v>1445</v>
      </c>
      <c r="I365" s="65" t="s">
        <v>1446</v>
      </c>
      <c r="J365" s="24" t="s">
        <v>1357</v>
      </c>
      <c r="K365" s="65">
        <v>0</v>
      </c>
      <c r="L365" s="65">
        <v>3</v>
      </c>
      <c r="M365" s="21">
        <v>0</v>
      </c>
      <c r="N365" s="73">
        <v>3</v>
      </c>
      <c r="O365" s="64" t="s">
        <v>54</v>
      </c>
      <c r="P365" s="65" t="s">
        <v>1432</v>
      </c>
      <c r="Q365" s="65" t="s">
        <v>1432</v>
      </c>
      <c r="R365" s="7">
        <v>43190</v>
      </c>
      <c r="S365" s="7">
        <v>43190</v>
      </c>
      <c r="T365" s="65"/>
    </row>
    <row r="366" spans="1:20" s="5" customFormat="1" ht="18.75" customHeight="1">
      <c r="A366" s="64">
        <v>2018</v>
      </c>
      <c r="B366" s="60">
        <v>43101</v>
      </c>
      <c r="C366" s="60">
        <v>43190</v>
      </c>
      <c r="D366" s="65" t="s">
        <v>1447</v>
      </c>
      <c r="E366" s="65" t="s">
        <v>1448</v>
      </c>
      <c r="F366" s="65" t="s">
        <v>857</v>
      </c>
      <c r="G366" s="65" t="s">
        <v>1449</v>
      </c>
      <c r="H366" s="65" t="s">
        <v>1445</v>
      </c>
      <c r="I366" s="65" t="s">
        <v>1446</v>
      </c>
      <c r="J366" s="24" t="s">
        <v>1357</v>
      </c>
      <c r="K366" s="65">
        <v>0</v>
      </c>
      <c r="L366" s="65">
        <v>23</v>
      </c>
      <c r="M366" s="21">
        <v>0</v>
      </c>
      <c r="N366" s="73">
        <v>23</v>
      </c>
      <c r="O366" s="64" t="s">
        <v>54</v>
      </c>
      <c r="P366" s="65" t="s">
        <v>1432</v>
      </c>
      <c r="Q366" s="65" t="s">
        <v>1432</v>
      </c>
      <c r="R366" s="7">
        <v>43190</v>
      </c>
      <c r="S366" s="7">
        <v>43190</v>
      </c>
      <c r="T366" s="65"/>
    </row>
    <row r="367" spans="1:20" s="5" customFormat="1" ht="18.75" customHeight="1">
      <c r="A367" s="64">
        <v>2018</v>
      </c>
      <c r="B367" s="60">
        <v>43101</v>
      </c>
      <c r="C367" s="60">
        <v>43190</v>
      </c>
      <c r="D367" s="75" t="s">
        <v>1450</v>
      </c>
      <c r="E367" s="65" t="s">
        <v>1451</v>
      </c>
      <c r="F367" s="21" t="s">
        <v>101</v>
      </c>
      <c r="G367" s="65" t="s">
        <v>1452</v>
      </c>
      <c r="H367" s="65" t="s">
        <v>1453</v>
      </c>
      <c r="I367" s="65" t="s">
        <v>1454</v>
      </c>
      <c r="J367" s="24" t="s">
        <v>1357</v>
      </c>
      <c r="K367" s="76">
        <v>34326</v>
      </c>
      <c r="L367" s="76">
        <v>34326</v>
      </c>
      <c r="M367" s="21">
        <v>0</v>
      </c>
      <c r="N367" s="65">
        <v>3683</v>
      </c>
      <c r="O367" s="64" t="s">
        <v>54</v>
      </c>
      <c r="P367" s="65" t="s">
        <v>938</v>
      </c>
      <c r="Q367" s="65" t="s">
        <v>1455</v>
      </c>
      <c r="R367" s="7">
        <v>43190</v>
      </c>
      <c r="S367" s="7">
        <v>43190</v>
      </c>
      <c r="T367" s="65" t="s">
        <v>1456</v>
      </c>
    </row>
    <row r="368" spans="1:20" s="5" customFormat="1" ht="18.75" customHeight="1">
      <c r="A368" s="64">
        <v>2018</v>
      </c>
      <c r="B368" s="60">
        <v>43101</v>
      </c>
      <c r="C368" s="60">
        <v>43190</v>
      </c>
      <c r="D368" s="75" t="s">
        <v>1457</v>
      </c>
      <c r="E368" s="65" t="s">
        <v>1458</v>
      </c>
      <c r="F368" s="21" t="s">
        <v>101</v>
      </c>
      <c r="G368" s="75" t="s">
        <v>1459</v>
      </c>
      <c r="H368" s="65" t="s">
        <v>1460</v>
      </c>
      <c r="I368" s="65" t="s">
        <v>1453</v>
      </c>
      <c r="J368" s="24" t="s">
        <v>1357</v>
      </c>
      <c r="K368" s="76">
        <v>9690</v>
      </c>
      <c r="L368" s="76">
        <v>9690</v>
      </c>
      <c r="M368" s="21">
        <v>0</v>
      </c>
      <c r="N368" s="65">
        <v>1102</v>
      </c>
      <c r="O368" s="64" t="s">
        <v>54</v>
      </c>
      <c r="P368" s="65" t="s">
        <v>938</v>
      </c>
      <c r="Q368" s="65" t="s">
        <v>1455</v>
      </c>
      <c r="R368" s="7">
        <v>43190</v>
      </c>
      <c r="S368" s="7">
        <v>43190</v>
      </c>
      <c r="T368" s="65" t="s">
        <v>1456</v>
      </c>
    </row>
    <row r="369" spans="1:20" s="5" customFormat="1" ht="18.75" customHeight="1">
      <c r="A369" s="64">
        <v>2018</v>
      </c>
      <c r="B369" s="60">
        <v>43101</v>
      </c>
      <c r="C369" s="60">
        <v>43190</v>
      </c>
      <c r="D369" s="75" t="s">
        <v>1461</v>
      </c>
      <c r="E369" s="65" t="s">
        <v>1462</v>
      </c>
      <c r="F369" s="21" t="s">
        <v>101</v>
      </c>
      <c r="G369" s="75" t="s">
        <v>1463</v>
      </c>
      <c r="H369" s="65" t="s">
        <v>1460</v>
      </c>
      <c r="I369" s="65" t="s">
        <v>1453</v>
      </c>
      <c r="J369" s="24" t="s">
        <v>1357</v>
      </c>
      <c r="K369" s="76">
        <v>4800</v>
      </c>
      <c r="L369" s="76">
        <v>4800</v>
      </c>
      <c r="M369" s="21">
        <v>0</v>
      </c>
      <c r="N369" s="65">
        <v>395</v>
      </c>
      <c r="O369" s="64" t="s">
        <v>54</v>
      </c>
      <c r="P369" s="65" t="s">
        <v>938</v>
      </c>
      <c r="Q369" s="65" t="s">
        <v>1455</v>
      </c>
      <c r="R369" s="7">
        <v>43190</v>
      </c>
      <c r="S369" s="7">
        <v>43190</v>
      </c>
      <c r="T369" s="65" t="s">
        <v>1456</v>
      </c>
    </row>
    <row r="370" spans="1:20" s="5" customFormat="1" ht="18.75" customHeight="1">
      <c r="A370" s="64">
        <v>2018</v>
      </c>
      <c r="B370" s="60">
        <v>43101</v>
      </c>
      <c r="C370" s="60">
        <v>43190</v>
      </c>
      <c r="D370" s="75" t="s">
        <v>1464</v>
      </c>
      <c r="E370" s="65" t="s">
        <v>1465</v>
      </c>
      <c r="F370" s="21" t="s">
        <v>101</v>
      </c>
      <c r="G370" s="75" t="s">
        <v>1466</v>
      </c>
      <c r="H370" s="65" t="s">
        <v>1460</v>
      </c>
      <c r="I370" s="65" t="s">
        <v>1453</v>
      </c>
      <c r="J370" s="24" t="s">
        <v>1357</v>
      </c>
      <c r="K370" s="76">
        <v>2012</v>
      </c>
      <c r="L370" s="76">
        <v>2012</v>
      </c>
      <c r="M370" s="21">
        <v>0</v>
      </c>
      <c r="N370" s="65">
        <v>279</v>
      </c>
      <c r="O370" s="64" t="s">
        <v>54</v>
      </c>
      <c r="P370" s="65" t="s">
        <v>938</v>
      </c>
      <c r="Q370" s="65" t="s">
        <v>1455</v>
      </c>
      <c r="R370" s="7">
        <v>43190</v>
      </c>
      <c r="S370" s="7">
        <v>43190</v>
      </c>
      <c r="T370" s="65" t="s">
        <v>1456</v>
      </c>
    </row>
    <row r="371" spans="1:20" s="5" customFormat="1" ht="18.75" customHeight="1">
      <c r="A371" s="64">
        <v>2018</v>
      </c>
      <c r="B371" s="60">
        <v>43101</v>
      </c>
      <c r="C371" s="60">
        <v>43190</v>
      </c>
      <c r="D371" s="75" t="s">
        <v>1467</v>
      </c>
      <c r="E371" s="65" t="s">
        <v>1468</v>
      </c>
      <c r="F371" s="21" t="s">
        <v>101</v>
      </c>
      <c r="G371" s="75" t="s">
        <v>1469</v>
      </c>
      <c r="H371" s="65" t="s">
        <v>1460</v>
      </c>
      <c r="I371" s="65" t="s">
        <v>1453</v>
      </c>
      <c r="J371" s="24" t="s">
        <v>1357</v>
      </c>
      <c r="K371" s="76">
        <v>1116</v>
      </c>
      <c r="L371" s="76">
        <v>1116</v>
      </c>
      <c r="M371" s="21">
        <v>0</v>
      </c>
      <c r="N371" s="65">
        <v>16</v>
      </c>
      <c r="O371" s="64" t="s">
        <v>54</v>
      </c>
      <c r="P371" s="65" t="s">
        <v>938</v>
      </c>
      <c r="Q371" s="65" t="s">
        <v>1455</v>
      </c>
      <c r="R371" s="7">
        <v>43190</v>
      </c>
      <c r="S371" s="7">
        <v>43190</v>
      </c>
      <c r="T371" s="65" t="s">
        <v>1456</v>
      </c>
    </row>
    <row r="372" spans="1:20" s="5" customFormat="1" ht="18.75" customHeight="1">
      <c r="A372" s="64">
        <v>2018</v>
      </c>
      <c r="B372" s="60">
        <v>43101</v>
      </c>
      <c r="C372" s="60">
        <v>43190</v>
      </c>
      <c r="D372" s="75" t="s">
        <v>1470</v>
      </c>
      <c r="E372" s="65" t="s">
        <v>1471</v>
      </c>
      <c r="F372" s="21" t="s">
        <v>101</v>
      </c>
      <c r="G372" s="75" t="s">
        <v>1472</v>
      </c>
      <c r="H372" s="65" t="s">
        <v>1460</v>
      </c>
      <c r="I372" s="65" t="s">
        <v>1453</v>
      </c>
      <c r="J372" s="24" t="s">
        <v>1357</v>
      </c>
      <c r="K372" s="76">
        <v>1195</v>
      </c>
      <c r="L372" s="76">
        <v>1195</v>
      </c>
      <c r="M372" s="21">
        <v>0</v>
      </c>
      <c r="N372" s="65">
        <v>105</v>
      </c>
      <c r="O372" s="64" t="s">
        <v>54</v>
      </c>
      <c r="P372" s="65" t="s">
        <v>938</v>
      </c>
      <c r="Q372" s="65" t="s">
        <v>1455</v>
      </c>
      <c r="R372" s="7">
        <v>43190</v>
      </c>
      <c r="S372" s="7">
        <v>43190</v>
      </c>
      <c r="T372" s="65" t="s">
        <v>1456</v>
      </c>
    </row>
    <row r="373" spans="1:20" s="5" customFormat="1" ht="18.75" customHeight="1">
      <c r="A373" s="64">
        <v>2018</v>
      </c>
      <c r="B373" s="60">
        <v>43101</v>
      </c>
      <c r="C373" s="60">
        <v>43190</v>
      </c>
      <c r="D373" s="75" t="s">
        <v>1473</v>
      </c>
      <c r="E373" s="65" t="s">
        <v>1474</v>
      </c>
      <c r="F373" s="21" t="s">
        <v>101</v>
      </c>
      <c r="G373" s="75" t="s">
        <v>1475</v>
      </c>
      <c r="H373" s="65" t="s">
        <v>1476</v>
      </c>
      <c r="I373" s="65" t="s">
        <v>1453</v>
      </c>
      <c r="J373" s="24" t="s">
        <v>1357</v>
      </c>
      <c r="K373" s="76">
        <v>2500</v>
      </c>
      <c r="L373" s="76">
        <v>2500</v>
      </c>
      <c r="M373" s="21">
        <v>0</v>
      </c>
      <c r="N373" s="65">
        <v>93</v>
      </c>
      <c r="O373" s="64" t="s">
        <v>54</v>
      </c>
      <c r="P373" s="65" t="s">
        <v>938</v>
      </c>
      <c r="Q373" s="65" t="s">
        <v>1455</v>
      </c>
      <c r="R373" s="7">
        <v>43190</v>
      </c>
      <c r="S373" s="7">
        <v>43190</v>
      </c>
      <c r="T373" s="65" t="s">
        <v>1456</v>
      </c>
    </row>
    <row r="374" spans="1:20" s="5" customFormat="1" ht="18.75" customHeight="1">
      <c r="A374" s="64">
        <v>2018</v>
      </c>
      <c r="B374" s="60">
        <v>43101</v>
      </c>
      <c r="C374" s="60">
        <v>43190</v>
      </c>
      <c r="D374" s="75" t="s">
        <v>1473</v>
      </c>
      <c r="E374" s="65" t="s">
        <v>1477</v>
      </c>
      <c r="F374" s="21" t="s">
        <v>101</v>
      </c>
      <c r="G374" s="75" t="s">
        <v>1475</v>
      </c>
      <c r="H374" s="65" t="s">
        <v>1478</v>
      </c>
      <c r="I374" s="65" t="s">
        <v>1453</v>
      </c>
      <c r="J374" s="24" t="s">
        <v>1357</v>
      </c>
      <c r="K374" s="65">
        <v>300</v>
      </c>
      <c r="L374" s="65">
        <v>300</v>
      </c>
      <c r="M374" s="21">
        <v>0</v>
      </c>
      <c r="N374" s="65">
        <v>15</v>
      </c>
      <c r="O374" s="64" t="s">
        <v>54</v>
      </c>
      <c r="P374" s="65" t="s">
        <v>938</v>
      </c>
      <c r="Q374" s="65" t="s">
        <v>1455</v>
      </c>
      <c r="R374" s="7">
        <v>43190</v>
      </c>
      <c r="S374" s="7">
        <v>43190</v>
      </c>
      <c r="T374" s="65" t="s">
        <v>1456</v>
      </c>
    </row>
    <row r="375" spans="1:20" s="5" customFormat="1" ht="18.75" customHeight="1">
      <c r="A375" s="64">
        <v>2018</v>
      </c>
      <c r="B375" s="60">
        <v>43101</v>
      </c>
      <c r="C375" s="60">
        <v>43190</v>
      </c>
      <c r="D375" s="75" t="s">
        <v>1479</v>
      </c>
      <c r="E375" s="65" t="s">
        <v>1480</v>
      </c>
      <c r="F375" s="21" t="s">
        <v>101</v>
      </c>
      <c r="G375" s="75" t="s">
        <v>1481</v>
      </c>
      <c r="H375" s="65" t="s">
        <v>1460</v>
      </c>
      <c r="I375" s="65" t="s">
        <v>1453</v>
      </c>
      <c r="J375" s="24" t="s">
        <v>1357</v>
      </c>
      <c r="K375" s="65">
        <v>290</v>
      </c>
      <c r="L375" s="65">
        <v>290</v>
      </c>
      <c r="M375" s="21">
        <v>0</v>
      </c>
      <c r="N375" s="65">
        <v>10</v>
      </c>
      <c r="O375" s="64" t="s">
        <v>54</v>
      </c>
      <c r="P375" s="65" t="s">
        <v>938</v>
      </c>
      <c r="Q375" s="65" t="s">
        <v>1455</v>
      </c>
      <c r="R375" s="7">
        <v>43190</v>
      </c>
      <c r="S375" s="7">
        <v>43190</v>
      </c>
      <c r="T375" s="65" t="s">
        <v>1456</v>
      </c>
    </row>
    <row r="376" spans="1:20" s="5" customFormat="1" ht="18.75" customHeight="1">
      <c r="A376" s="64">
        <v>2018</v>
      </c>
      <c r="B376" s="60">
        <v>43101</v>
      </c>
      <c r="C376" s="60">
        <v>43190</v>
      </c>
      <c r="D376" s="75" t="s">
        <v>1482</v>
      </c>
      <c r="E376" s="65" t="s">
        <v>1483</v>
      </c>
      <c r="F376" s="21" t="s">
        <v>101</v>
      </c>
      <c r="G376" s="75" t="s">
        <v>1484</v>
      </c>
      <c r="H376" s="65" t="s">
        <v>1460</v>
      </c>
      <c r="I376" s="65" t="s">
        <v>1453</v>
      </c>
      <c r="J376" s="24" t="s">
        <v>1357</v>
      </c>
      <c r="K376" s="65">
        <v>210</v>
      </c>
      <c r="L376" s="65">
        <v>210</v>
      </c>
      <c r="M376" s="21">
        <v>0</v>
      </c>
      <c r="N376" s="65">
        <v>5</v>
      </c>
      <c r="O376" s="64" t="s">
        <v>54</v>
      </c>
      <c r="P376" s="65" t="s">
        <v>938</v>
      </c>
      <c r="Q376" s="65" t="s">
        <v>1455</v>
      </c>
      <c r="R376" s="7">
        <v>43190</v>
      </c>
      <c r="S376" s="7">
        <v>43190</v>
      </c>
      <c r="T376" s="65" t="s">
        <v>1456</v>
      </c>
    </row>
    <row r="377" spans="1:20" s="5" customFormat="1" ht="18.75" customHeight="1">
      <c r="A377" s="64">
        <v>2018</v>
      </c>
      <c r="B377" s="60">
        <v>43101</v>
      </c>
      <c r="C377" s="60">
        <v>43190</v>
      </c>
      <c r="D377" s="75" t="s">
        <v>1485</v>
      </c>
      <c r="E377" s="65" t="s">
        <v>1486</v>
      </c>
      <c r="F377" s="21" t="s">
        <v>101</v>
      </c>
      <c r="G377" s="75" t="s">
        <v>1487</v>
      </c>
      <c r="H377" s="65" t="s">
        <v>1460</v>
      </c>
      <c r="I377" s="65" t="s">
        <v>1453</v>
      </c>
      <c r="J377" s="24" t="s">
        <v>1357</v>
      </c>
      <c r="K377" s="65">
        <v>10</v>
      </c>
      <c r="L377" s="65">
        <v>10</v>
      </c>
      <c r="M377" s="21">
        <v>0</v>
      </c>
      <c r="N377" s="65">
        <v>0</v>
      </c>
      <c r="O377" s="64" t="s">
        <v>54</v>
      </c>
      <c r="P377" s="65" t="s">
        <v>938</v>
      </c>
      <c r="Q377" s="65" t="s">
        <v>1455</v>
      </c>
      <c r="R377" s="7">
        <v>43190</v>
      </c>
      <c r="S377" s="7">
        <v>43190</v>
      </c>
      <c r="T377" s="65" t="s">
        <v>1456</v>
      </c>
    </row>
    <row r="378" spans="1:20" s="5" customFormat="1" ht="18.75" customHeight="1">
      <c r="A378" s="64">
        <v>2018</v>
      </c>
      <c r="B378" s="60">
        <v>43101</v>
      </c>
      <c r="C378" s="60">
        <v>43190</v>
      </c>
      <c r="D378" s="75" t="s">
        <v>1488</v>
      </c>
      <c r="E378" s="65" t="s">
        <v>1489</v>
      </c>
      <c r="F378" s="21" t="s">
        <v>101</v>
      </c>
      <c r="G378" s="75" t="s">
        <v>1459</v>
      </c>
      <c r="H378" s="65" t="s">
        <v>1460</v>
      </c>
      <c r="I378" s="65" t="s">
        <v>1453</v>
      </c>
      <c r="J378" s="24" t="s">
        <v>1357</v>
      </c>
      <c r="K378" s="65">
        <v>202</v>
      </c>
      <c r="L378" s="65">
        <v>202</v>
      </c>
      <c r="M378" s="21">
        <v>0</v>
      </c>
      <c r="N378" s="65">
        <v>17</v>
      </c>
      <c r="O378" s="64" t="s">
        <v>54</v>
      </c>
      <c r="P378" s="65" t="s">
        <v>938</v>
      </c>
      <c r="Q378" s="65" t="s">
        <v>1455</v>
      </c>
      <c r="R378" s="7">
        <v>43190</v>
      </c>
      <c r="S378" s="7">
        <v>43190</v>
      </c>
      <c r="T378" s="65" t="s">
        <v>1456</v>
      </c>
    </row>
    <row r="379" spans="1:20" s="5" customFormat="1" ht="18.75" customHeight="1">
      <c r="A379" s="64">
        <v>2018</v>
      </c>
      <c r="B379" s="60">
        <v>43101</v>
      </c>
      <c r="C379" s="60">
        <v>43190</v>
      </c>
      <c r="D379" s="75" t="s">
        <v>1490</v>
      </c>
      <c r="E379" s="65" t="s">
        <v>1491</v>
      </c>
      <c r="F379" s="21" t="s">
        <v>101</v>
      </c>
      <c r="G379" s="65" t="s">
        <v>1492</v>
      </c>
      <c r="H379" s="65" t="s">
        <v>1460</v>
      </c>
      <c r="I379" s="65" t="s">
        <v>1453</v>
      </c>
      <c r="J379" s="24" t="s">
        <v>1357</v>
      </c>
      <c r="K379" s="65">
        <v>440</v>
      </c>
      <c r="L379" s="65">
        <v>440</v>
      </c>
      <c r="M379" s="21">
        <v>0</v>
      </c>
      <c r="N379" s="65">
        <v>26</v>
      </c>
      <c r="O379" s="64" t="s">
        <v>54</v>
      </c>
      <c r="P379" s="65" t="s">
        <v>938</v>
      </c>
      <c r="Q379" s="65" t="s">
        <v>1455</v>
      </c>
      <c r="R379" s="7">
        <v>43190</v>
      </c>
      <c r="S379" s="7">
        <v>43190</v>
      </c>
      <c r="T379" s="65" t="s">
        <v>1456</v>
      </c>
    </row>
    <row r="380" spans="1:20" s="5" customFormat="1" ht="18.75" customHeight="1">
      <c r="A380" s="64">
        <v>2018</v>
      </c>
      <c r="B380" s="60">
        <v>43101</v>
      </c>
      <c r="C380" s="60">
        <v>43190</v>
      </c>
      <c r="D380" s="75" t="s">
        <v>1493</v>
      </c>
      <c r="E380" s="65" t="s">
        <v>1494</v>
      </c>
      <c r="F380" s="21" t="s">
        <v>101</v>
      </c>
      <c r="G380" s="75" t="s">
        <v>1493</v>
      </c>
      <c r="H380" s="65" t="s">
        <v>1460</v>
      </c>
      <c r="I380" s="65" t="s">
        <v>1453</v>
      </c>
      <c r="J380" s="24" t="s">
        <v>1357</v>
      </c>
      <c r="K380" s="65">
        <v>500</v>
      </c>
      <c r="L380" s="65">
        <v>500</v>
      </c>
      <c r="M380" s="21">
        <v>0</v>
      </c>
      <c r="N380" s="65">
        <v>56</v>
      </c>
      <c r="O380" s="64" t="s">
        <v>54</v>
      </c>
      <c r="P380" s="65" t="s">
        <v>938</v>
      </c>
      <c r="Q380" s="65" t="s">
        <v>1455</v>
      </c>
      <c r="R380" s="7">
        <v>43190</v>
      </c>
      <c r="S380" s="7">
        <v>43190</v>
      </c>
      <c r="T380" s="65" t="s">
        <v>1456</v>
      </c>
    </row>
    <row r="381" spans="1:20" s="5" customFormat="1" ht="18.75" customHeight="1">
      <c r="A381" s="64">
        <v>2018</v>
      </c>
      <c r="B381" s="60">
        <v>43101</v>
      </c>
      <c r="C381" s="60">
        <v>43190</v>
      </c>
      <c r="D381" s="75" t="s">
        <v>1495</v>
      </c>
      <c r="E381" s="65" t="s">
        <v>1496</v>
      </c>
      <c r="F381" s="21" t="s">
        <v>101</v>
      </c>
      <c r="G381" s="75" t="s">
        <v>1495</v>
      </c>
      <c r="H381" s="65" t="s">
        <v>1460</v>
      </c>
      <c r="I381" s="65" t="s">
        <v>1453</v>
      </c>
      <c r="J381" s="24" t="s">
        <v>1357</v>
      </c>
      <c r="K381" s="65">
        <v>360</v>
      </c>
      <c r="L381" s="65">
        <v>360</v>
      </c>
      <c r="M381" s="21">
        <v>0</v>
      </c>
      <c r="N381" s="65">
        <v>89</v>
      </c>
      <c r="O381" s="64" t="s">
        <v>54</v>
      </c>
      <c r="P381" s="65" t="s">
        <v>938</v>
      </c>
      <c r="Q381" s="65" t="s">
        <v>1455</v>
      </c>
      <c r="R381" s="7">
        <v>43190</v>
      </c>
      <c r="S381" s="7">
        <v>43190</v>
      </c>
      <c r="T381" s="65" t="s">
        <v>1456</v>
      </c>
    </row>
    <row r="382" spans="1:20" s="5" customFormat="1" ht="18.75" customHeight="1">
      <c r="A382" s="64">
        <v>2018</v>
      </c>
      <c r="B382" s="60">
        <v>43101</v>
      </c>
      <c r="C382" s="60">
        <v>43190</v>
      </c>
      <c r="D382" s="75" t="s">
        <v>1497</v>
      </c>
      <c r="E382" s="65" t="s">
        <v>1498</v>
      </c>
      <c r="F382" s="21" t="s">
        <v>101</v>
      </c>
      <c r="G382" s="75" t="s">
        <v>1497</v>
      </c>
      <c r="H382" s="65" t="s">
        <v>1460</v>
      </c>
      <c r="I382" s="65" t="s">
        <v>1453</v>
      </c>
      <c r="J382" s="24" t="s">
        <v>1357</v>
      </c>
      <c r="K382" s="65">
        <v>240</v>
      </c>
      <c r="L382" s="65">
        <v>240</v>
      </c>
      <c r="M382" s="21">
        <v>0</v>
      </c>
      <c r="N382" s="65">
        <v>2</v>
      </c>
      <c r="O382" s="64" t="s">
        <v>54</v>
      </c>
      <c r="P382" s="65" t="s">
        <v>938</v>
      </c>
      <c r="Q382" s="65" t="s">
        <v>1455</v>
      </c>
      <c r="R382" s="7">
        <v>43190</v>
      </c>
      <c r="S382" s="7">
        <v>43190</v>
      </c>
      <c r="T382" s="65" t="s">
        <v>1456</v>
      </c>
    </row>
    <row r="383" spans="1:20" s="5" customFormat="1" ht="18.75" customHeight="1">
      <c r="A383" s="64">
        <v>2018</v>
      </c>
      <c r="B383" s="60">
        <v>43101</v>
      </c>
      <c r="C383" s="60">
        <v>43190</v>
      </c>
      <c r="D383" s="75" t="s">
        <v>1464</v>
      </c>
      <c r="E383" s="65" t="s">
        <v>1499</v>
      </c>
      <c r="F383" s="21" t="s">
        <v>101</v>
      </c>
      <c r="G383" s="75" t="s">
        <v>1464</v>
      </c>
      <c r="H383" s="65" t="s">
        <v>1460</v>
      </c>
      <c r="I383" s="65" t="s">
        <v>1453</v>
      </c>
      <c r="J383" s="24" t="s">
        <v>1357</v>
      </c>
      <c r="K383" s="65">
        <v>360</v>
      </c>
      <c r="L383" s="65">
        <v>360</v>
      </c>
      <c r="M383" s="21">
        <v>0</v>
      </c>
      <c r="N383" s="65">
        <v>25</v>
      </c>
      <c r="O383" s="64" t="s">
        <v>54</v>
      </c>
      <c r="P383" s="65" t="s">
        <v>938</v>
      </c>
      <c r="Q383" s="65" t="s">
        <v>1455</v>
      </c>
      <c r="R383" s="7">
        <v>43190</v>
      </c>
      <c r="S383" s="7">
        <v>43190</v>
      </c>
      <c r="T383" s="65" t="s">
        <v>1456</v>
      </c>
    </row>
    <row r="384" spans="1:20" s="5" customFormat="1" ht="18.75" customHeight="1">
      <c r="A384" s="64">
        <v>2018</v>
      </c>
      <c r="B384" s="60">
        <v>43101</v>
      </c>
      <c r="C384" s="60">
        <v>43190</v>
      </c>
      <c r="D384" s="75" t="s">
        <v>1500</v>
      </c>
      <c r="E384" s="65" t="s">
        <v>1501</v>
      </c>
      <c r="F384" s="21" t="s">
        <v>101</v>
      </c>
      <c r="G384" s="75" t="s">
        <v>1502</v>
      </c>
      <c r="H384" s="65" t="s">
        <v>1460</v>
      </c>
      <c r="I384" s="65" t="s">
        <v>1453</v>
      </c>
      <c r="J384" s="24" t="s">
        <v>1357</v>
      </c>
      <c r="K384" s="65">
        <v>274</v>
      </c>
      <c r="L384" s="65">
        <v>274</v>
      </c>
      <c r="M384" s="21">
        <v>0</v>
      </c>
      <c r="N384" s="65">
        <v>154</v>
      </c>
      <c r="O384" s="64" t="s">
        <v>54</v>
      </c>
      <c r="P384" s="65" t="s">
        <v>938</v>
      </c>
      <c r="Q384" s="65" t="s">
        <v>1455</v>
      </c>
      <c r="R384" s="7">
        <v>43190</v>
      </c>
      <c r="S384" s="7">
        <v>43190</v>
      </c>
      <c r="T384" s="65" t="s">
        <v>1456</v>
      </c>
    </row>
    <row r="385" spans="1:20" s="5" customFormat="1" ht="18.75" customHeight="1">
      <c r="A385" s="64">
        <v>2018</v>
      </c>
      <c r="B385" s="60">
        <v>43101</v>
      </c>
      <c r="C385" s="60">
        <v>43190</v>
      </c>
      <c r="D385" s="75" t="s">
        <v>1503</v>
      </c>
      <c r="E385" s="65" t="s">
        <v>1504</v>
      </c>
      <c r="F385" s="21" t="s">
        <v>101</v>
      </c>
      <c r="G385" s="75" t="s">
        <v>1503</v>
      </c>
      <c r="H385" s="65" t="s">
        <v>1460</v>
      </c>
      <c r="I385" s="65" t="s">
        <v>1453</v>
      </c>
      <c r="J385" s="24" t="s">
        <v>1357</v>
      </c>
      <c r="K385" s="65">
        <v>360</v>
      </c>
      <c r="L385" s="65">
        <v>360</v>
      </c>
      <c r="M385" s="21">
        <v>0</v>
      </c>
      <c r="N385" s="65">
        <v>214</v>
      </c>
      <c r="O385" s="64" t="s">
        <v>54</v>
      </c>
      <c r="P385" s="65" t="s">
        <v>938</v>
      </c>
      <c r="Q385" s="65" t="s">
        <v>1455</v>
      </c>
      <c r="R385" s="7">
        <v>43190</v>
      </c>
      <c r="S385" s="7">
        <v>43190</v>
      </c>
      <c r="T385" s="65" t="s">
        <v>1456</v>
      </c>
    </row>
    <row r="386" spans="1:20" s="5" customFormat="1" ht="18.75" customHeight="1">
      <c r="A386" s="64">
        <v>2018</v>
      </c>
      <c r="B386" s="60">
        <v>43101</v>
      </c>
      <c r="C386" s="60">
        <v>43190</v>
      </c>
      <c r="D386" s="75" t="s">
        <v>1503</v>
      </c>
      <c r="E386" s="65" t="s">
        <v>1505</v>
      </c>
      <c r="F386" s="21" t="s">
        <v>101</v>
      </c>
      <c r="G386" s="75" t="s">
        <v>1506</v>
      </c>
      <c r="H386" s="65" t="s">
        <v>1460</v>
      </c>
      <c r="I386" s="65" t="s">
        <v>1453</v>
      </c>
      <c r="J386" s="24" t="s">
        <v>1357</v>
      </c>
      <c r="K386" s="65">
        <v>9600</v>
      </c>
      <c r="L386" s="65">
        <v>9600</v>
      </c>
      <c r="M386" s="21">
        <v>0</v>
      </c>
      <c r="N386" s="65">
        <v>730</v>
      </c>
      <c r="O386" s="64" t="s">
        <v>54</v>
      </c>
      <c r="P386" s="65" t="s">
        <v>938</v>
      </c>
      <c r="Q386" s="65" t="s">
        <v>1455</v>
      </c>
      <c r="R386" s="7">
        <v>43190</v>
      </c>
      <c r="S386" s="7">
        <v>43190</v>
      </c>
      <c r="T386" s="65" t="s">
        <v>1456</v>
      </c>
    </row>
    <row r="387" spans="1:20" s="5" customFormat="1" ht="18.75" customHeight="1">
      <c r="A387" s="64">
        <v>2018</v>
      </c>
      <c r="B387" s="60">
        <v>43101</v>
      </c>
      <c r="C387" s="60">
        <v>43190</v>
      </c>
      <c r="D387" s="75" t="s">
        <v>1503</v>
      </c>
      <c r="E387" s="65" t="s">
        <v>1507</v>
      </c>
      <c r="F387" s="21" t="s">
        <v>101</v>
      </c>
      <c r="G387" s="75" t="s">
        <v>1508</v>
      </c>
      <c r="H387" s="65" t="s">
        <v>1460</v>
      </c>
      <c r="I387" s="65" t="s">
        <v>1453</v>
      </c>
      <c r="J387" s="24" t="s">
        <v>1357</v>
      </c>
      <c r="K387" s="65">
        <v>2100</v>
      </c>
      <c r="L387" s="65">
        <v>2100</v>
      </c>
      <c r="M387" s="21">
        <v>0</v>
      </c>
      <c r="N387" s="65">
        <v>278</v>
      </c>
      <c r="O387" s="64" t="s">
        <v>54</v>
      </c>
      <c r="P387" s="65" t="s">
        <v>938</v>
      </c>
      <c r="Q387" s="65" t="s">
        <v>1455</v>
      </c>
      <c r="R387" s="7">
        <v>43190</v>
      </c>
      <c r="S387" s="7">
        <v>43190</v>
      </c>
      <c r="T387" s="65" t="s">
        <v>1456</v>
      </c>
    </row>
    <row r="388" spans="1:20" s="5" customFormat="1" ht="18.75" customHeight="1">
      <c r="A388" s="64">
        <v>2018</v>
      </c>
      <c r="B388" s="60">
        <v>43101</v>
      </c>
      <c r="C388" s="60">
        <v>43190</v>
      </c>
      <c r="D388" s="75" t="s">
        <v>1509</v>
      </c>
      <c r="E388" s="65" t="s">
        <v>1510</v>
      </c>
      <c r="F388" s="21" t="s">
        <v>101</v>
      </c>
      <c r="G388" s="75" t="s">
        <v>1509</v>
      </c>
      <c r="H388" s="65" t="s">
        <v>1460</v>
      </c>
      <c r="I388" s="65" t="s">
        <v>1453</v>
      </c>
      <c r="J388" s="24" t="s">
        <v>1357</v>
      </c>
      <c r="K388" s="65">
        <v>2150</v>
      </c>
      <c r="L388" s="65">
        <v>2150</v>
      </c>
      <c r="M388" s="21">
        <v>0</v>
      </c>
      <c r="N388" s="65">
        <v>196</v>
      </c>
      <c r="O388" s="64" t="s">
        <v>54</v>
      </c>
      <c r="P388" s="65" t="s">
        <v>938</v>
      </c>
      <c r="Q388" s="65" t="s">
        <v>1455</v>
      </c>
      <c r="R388" s="7">
        <v>43190</v>
      </c>
      <c r="S388" s="7">
        <v>43190</v>
      </c>
      <c r="T388" s="65" t="s">
        <v>1456</v>
      </c>
    </row>
    <row r="389" spans="1:20" s="5" customFormat="1" ht="18.75" customHeight="1">
      <c r="A389" s="64">
        <v>2018</v>
      </c>
      <c r="B389" s="60">
        <v>43101</v>
      </c>
      <c r="C389" s="60">
        <v>43190</v>
      </c>
      <c r="D389" s="75" t="s">
        <v>1511</v>
      </c>
      <c r="E389" s="65" t="s">
        <v>1512</v>
      </c>
      <c r="F389" s="21" t="s">
        <v>101</v>
      </c>
      <c r="G389" s="75" t="s">
        <v>1513</v>
      </c>
      <c r="H389" s="65" t="s">
        <v>1514</v>
      </c>
      <c r="I389" s="65" t="s">
        <v>1453</v>
      </c>
      <c r="J389" s="24" t="s">
        <v>1357</v>
      </c>
      <c r="K389" s="65">
        <v>2880</v>
      </c>
      <c r="L389" s="65">
        <v>2880</v>
      </c>
      <c r="M389" s="21">
        <v>0</v>
      </c>
      <c r="N389" s="65">
        <v>1112</v>
      </c>
      <c r="O389" s="64" t="s">
        <v>54</v>
      </c>
      <c r="P389" s="65" t="s">
        <v>938</v>
      </c>
      <c r="Q389" s="65" t="s">
        <v>1455</v>
      </c>
      <c r="R389" s="7">
        <v>43190</v>
      </c>
      <c r="S389" s="7">
        <v>43190</v>
      </c>
      <c r="T389" s="65" t="s">
        <v>1456</v>
      </c>
    </row>
    <row r="390" spans="1:20" s="5" customFormat="1" ht="18.75" customHeight="1">
      <c r="A390" s="64">
        <v>2018</v>
      </c>
      <c r="B390" s="60">
        <v>43101</v>
      </c>
      <c r="C390" s="60">
        <v>43190</v>
      </c>
      <c r="D390" s="75" t="s">
        <v>1515</v>
      </c>
      <c r="E390" s="65" t="s">
        <v>1516</v>
      </c>
      <c r="F390" s="21" t="s">
        <v>101</v>
      </c>
      <c r="G390" s="75" t="s">
        <v>1517</v>
      </c>
      <c r="H390" s="65" t="s">
        <v>1518</v>
      </c>
      <c r="I390" s="65" t="s">
        <v>1454</v>
      </c>
      <c r="J390" s="24" t="s">
        <v>1357</v>
      </c>
      <c r="K390" s="65">
        <v>20</v>
      </c>
      <c r="L390" s="65">
        <v>20</v>
      </c>
      <c r="M390" s="21">
        <v>0</v>
      </c>
      <c r="N390" s="65">
        <v>15</v>
      </c>
      <c r="O390" s="64" t="s">
        <v>54</v>
      </c>
      <c r="P390" s="65" t="s">
        <v>1519</v>
      </c>
      <c r="Q390" s="65" t="s">
        <v>1520</v>
      </c>
      <c r="R390" s="7">
        <v>43190</v>
      </c>
      <c r="S390" s="7">
        <v>43190</v>
      </c>
      <c r="T390" s="65" t="s">
        <v>1521</v>
      </c>
    </row>
    <row r="391" spans="1:20" s="5" customFormat="1" ht="18.75" customHeight="1">
      <c r="A391" s="22">
        <v>2018</v>
      </c>
      <c r="B391" s="60">
        <v>43101</v>
      </c>
      <c r="C391" s="60">
        <v>43190</v>
      </c>
      <c r="D391" s="21" t="s">
        <v>1515</v>
      </c>
      <c r="E391" s="21" t="s">
        <v>1522</v>
      </c>
      <c r="F391" s="21" t="s">
        <v>101</v>
      </c>
      <c r="G391" s="21" t="s">
        <v>1523</v>
      </c>
      <c r="H391" s="21" t="s">
        <v>1524</v>
      </c>
      <c r="I391" s="65" t="s">
        <v>1454</v>
      </c>
      <c r="J391" s="24" t="s">
        <v>1357</v>
      </c>
      <c r="K391" s="21">
        <v>20</v>
      </c>
      <c r="L391" s="21">
        <v>20</v>
      </c>
      <c r="M391" s="21">
        <v>0</v>
      </c>
      <c r="N391" s="21">
        <v>4</v>
      </c>
      <c r="O391" s="64" t="s">
        <v>54</v>
      </c>
      <c r="P391" s="65" t="s">
        <v>1519</v>
      </c>
      <c r="Q391" s="21" t="s">
        <v>1520</v>
      </c>
      <c r="R391" s="7">
        <v>43190</v>
      </c>
      <c r="S391" s="7">
        <v>43190</v>
      </c>
      <c r="T391" s="21" t="s">
        <v>1521</v>
      </c>
    </row>
    <row r="392" spans="1:20" s="5" customFormat="1" ht="18.75" customHeight="1">
      <c r="A392" s="22">
        <v>2018</v>
      </c>
      <c r="B392" s="60">
        <v>43101</v>
      </c>
      <c r="C392" s="60">
        <v>43190</v>
      </c>
      <c r="D392" s="21" t="s">
        <v>1515</v>
      </c>
      <c r="E392" s="21" t="s">
        <v>1525</v>
      </c>
      <c r="F392" s="21" t="s">
        <v>101</v>
      </c>
      <c r="G392" s="21" t="s">
        <v>1526</v>
      </c>
      <c r="H392" s="21" t="s">
        <v>1527</v>
      </c>
      <c r="I392" s="65" t="s">
        <v>1454</v>
      </c>
      <c r="J392" s="24" t="s">
        <v>1357</v>
      </c>
      <c r="K392" s="21">
        <v>20</v>
      </c>
      <c r="L392" s="21">
        <v>20</v>
      </c>
      <c r="M392" s="21">
        <v>0</v>
      </c>
      <c r="N392" s="21">
        <v>17</v>
      </c>
      <c r="O392" s="64" t="s">
        <v>54</v>
      </c>
      <c r="P392" s="65" t="s">
        <v>1519</v>
      </c>
      <c r="Q392" s="21" t="s">
        <v>1520</v>
      </c>
      <c r="R392" s="7">
        <v>43190</v>
      </c>
      <c r="S392" s="7">
        <v>43190</v>
      </c>
      <c r="T392" s="21" t="s">
        <v>1521</v>
      </c>
    </row>
    <row r="393" spans="1:20" s="5" customFormat="1" ht="18.75" customHeight="1">
      <c r="A393" s="22">
        <v>2018</v>
      </c>
      <c r="B393" s="60">
        <v>43101</v>
      </c>
      <c r="C393" s="60">
        <v>43190</v>
      </c>
      <c r="D393" s="21" t="s">
        <v>1515</v>
      </c>
      <c r="E393" s="21" t="s">
        <v>1528</v>
      </c>
      <c r="F393" s="21" t="s">
        <v>101</v>
      </c>
      <c r="G393" s="21" t="s">
        <v>1529</v>
      </c>
      <c r="H393" s="21" t="s">
        <v>1530</v>
      </c>
      <c r="I393" s="65" t="s">
        <v>1454</v>
      </c>
      <c r="J393" s="24" t="s">
        <v>1357</v>
      </c>
      <c r="K393" s="21">
        <v>10</v>
      </c>
      <c r="L393" s="21">
        <v>10</v>
      </c>
      <c r="M393" s="21">
        <v>0</v>
      </c>
      <c r="N393" s="21">
        <v>2</v>
      </c>
      <c r="O393" s="64" t="s">
        <v>54</v>
      </c>
      <c r="P393" s="65" t="s">
        <v>1519</v>
      </c>
      <c r="Q393" s="21" t="s">
        <v>1520</v>
      </c>
      <c r="R393" s="7">
        <v>43190</v>
      </c>
      <c r="S393" s="7">
        <v>43190</v>
      </c>
      <c r="T393" s="21" t="s">
        <v>1521</v>
      </c>
    </row>
    <row r="394" spans="1:20" s="5" customFormat="1" ht="18.75" customHeight="1">
      <c r="A394" s="22">
        <v>2018</v>
      </c>
      <c r="B394" s="60">
        <v>43101</v>
      </c>
      <c r="C394" s="60">
        <v>43190</v>
      </c>
      <c r="D394" s="21" t="s">
        <v>1515</v>
      </c>
      <c r="E394" s="21" t="s">
        <v>1531</v>
      </c>
      <c r="F394" s="21" t="s">
        <v>101</v>
      </c>
      <c r="G394" s="21" t="s">
        <v>1532</v>
      </c>
      <c r="H394" s="21" t="s">
        <v>1533</v>
      </c>
      <c r="I394" s="65" t="s">
        <v>1454</v>
      </c>
      <c r="J394" s="24" t="s">
        <v>1357</v>
      </c>
      <c r="K394" s="21">
        <v>10</v>
      </c>
      <c r="L394" s="21">
        <v>10</v>
      </c>
      <c r="M394" s="21">
        <v>0</v>
      </c>
      <c r="N394" s="21">
        <v>3</v>
      </c>
      <c r="O394" s="64" t="s">
        <v>54</v>
      </c>
      <c r="P394" s="65" t="s">
        <v>1519</v>
      </c>
      <c r="Q394" s="21" t="s">
        <v>1520</v>
      </c>
      <c r="R394" s="7">
        <v>43190</v>
      </c>
      <c r="S394" s="7">
        <v>43190</v>
      </c>
      <c r="T394" s="21" t="s">
        <v>1521</v>
      </c>
    </row>
    <row r="395" spans="1:20" s="5" customFormat="1" ht="18.75" customHeight="1">
      <c r="A395" s="22">
        <v>2018</v>
      </c>
      <c r="B395" s="60">
        <v>43101</v>
      </c>
      <c r="C395" s="60">
        <v>43190</v>
      </c>
      <c r="D395" s="21" t="s">
        <v>1515</v>
      </c>
      <c r="E395" s="21" t="s">
        <v>1534</v>
      </c>
      <c r="F395" s="21" t="s">
        <v>101</v>
      </c>
      <c r="G395" s="21" t="s">
        <v>1535</v>
      </c>
      <c r="H395" s="21" t="s">
        <v>1536</v>
      </c>
      <c r="I395" s="65" t="s">
        <v>1454</v>
      </c>
      <c r="J395" s="24" t="s">
        <v>1357</v>
      </c>
      <c r="K395" s="21">
        <v>10</v>
      </c>
      <c r="L395" s="21">
        <v>10</v>
      </c>
      <c r="M395" s="21">
        <v>0</v>
      </c>
      <c r="N395" s="21">
        <v>0</v>
      </c>
      <c r="O395" s="64" t="s">
        <v>54</v>
      </c>
      <c r="P395" s="65" t="s">
        <v>1519</v>
      </c>
      <c r="Q395" s="21" t="s">
        <v>1520</v>
      </c>
      <c r="R395" s="7">
        <v>43190</v>
      </c>
      <c r="S395" s="7">
        <v>43190</v>
      </c>
      <c r="T395" s="21" t="s">
        <v>1521</v>
      </c>
    </row>
    <row r="396" spans="1:20" s="5" customFormat="1" ht="18.75" customHeight="1">
      <c r="A396" s="22">
        <v>2018</v>
      </c>
      <c r="B396" s="60">
        <v>43101</v>
      </c>
      <c r="C396" s="60">
        <v>43190</v>
      </c>
      <c r="D396" s="21" t="s">
        <v>1541</v>
      </c>
      <c r="E396" s="21" t="s">
        <v>1542</v>
      </c>
      <c r="F396" s="77" t="s">
        <v>839</v>
      </c>
      <c r="G396" s="21" t="s">
        <v>1543</v>
      </c>
      <c r="H396" s="21" t="s">
        <v>1544</v>
      </c>
      <c r="I396" s="65" t="s">
        <v>1545</v>
      </c>
      <c r="J396" s="24" t="s">
        <v>671</v>
      </c>
      <c r="K396" s="21">
        <v>468110188.72</v>
      </c>
      <c r="L396" s="21">
        <v>118405624</v>
      </c>
      <c r="M396" s="21">
        <v>0</v>
      </c>
      <c r="N396" s="21">
        <f>58929632.91+29351764.84+25203369.36</f>
        <v>113484767.11</v>
      </c>
      <c r="O396" s="64" t="s">
        <v>55</v>
      </c>
      <c r="P396" s="65" t="s">
        <v>1546</v>
      </c>
      <c r="Q396" s="21" t="s">
        <v>1547</v>
      </c>
      <c r="R396" s="7">
        <v>43190</v>
      </c>
      <c r="S396" s="7">
        <v>43190</v>
      </c>
      <c r="T396" s="21" t="s">
        <v>1548</v>
      </c>
    </row>
    <row r="397" spans="1:20" s="5" customFormat="1" ht="18.75" customHeight="1">
      <c r="A397" s="22">
        <v>2018</v>
      </c>
      <c r="B397" s="60">
        <v>43101</v>
      </c>
      <c r="C397" s="60">
        <v>43190</v>
      </c>
      <c r="D397" s="21" t="s">
        <v>1549</v>
      </c>
      <c r="E397" s="21" t="s">
        <v>1550</v>
      </c>
      <c r="F397" s="77" t="s">
        <v>839</v>
      </c>
      <c r="G397" s="21" t="s">
        <v>1543</v>
      </c>
      <c r="H397" s="21" t="s">
        <v>1551</v>
      </c>
      <c r="I397" s="65" t="s">
        <v>1545</v>
      </c>
      <c r="J397" s="24" t="s">
        <v>671</v>
      </c>
      <c r="K397" s="21">
        <v>466848962.36</v>
      </c>
      <c r="L397" s="21">
        <v>129328110</v>
      </c>
      <c r="M397" s="21">
        <v>0</v>
      </c>
      <c r="N397" s="21">
        <f>41845499.86+36170948.99+40917028.16</f>
        <v>118933477.00999999</v>
      </c>
      <c r="O397" s="64" t="s">
        <v>55</v>
      </c>
      <c r="P397" s="65" t="s">
        <v>1546</v>
      </c>
      <c r="Q397" s="21" t="s">
        <v>1552</v>
      </c>
      <c r="R397" s="7">
        <v>43190</v>
      </c>
      <c r="S397" s="7">
        <v>43190</v>
      </c>
      <c r="T397" s="21" t="s">
        <v>1553</v>
      </c>
    </row>
    <row r="398" spans="1:20" s="5" customFormat="1" ht="18.75" customHeight="1">
      <c r="A398" s="22">
        <v>2018</v>
      </c>
      <c r="B398" s="60">
        <v>43101</v>
      </c>
      <c r="C398" s="60">
        <v>43190</v>
      </c>
      <c r="D398" s="21" t="s">
        <v>1554</v>
      </c>
      <c r="E398" s="21" t="s">
        <v>1555</v>
      </c>
      <c r="F398" s="77" t="s">
        <v>839</v>
      </c>
      <c r="G398" s="21" t="s">
        <v>1543</v>
      </c>
      <c r="H398" s="21" t="s">
        <v>1556</v>
      </c>
      <c r="I398" s="65" t="s">
        <v>1545</v>
      </c>
      <c r="J398" s="24" t="s">
        <v>671</v>
      </c>
      <c r="K398" s="21">
        <v>67081440.36</v>
      </c>
      <c r="L398" s="21">
        <v>12450051</v>
      </c>
      <c r="M398" s="21">
        <v>0</v>
      </c>
      <c r="N398" s="21">
        <f>5102528.6+5552521.91+9601801.24</f>
        <v>20256851.75</v>
      </c>
      <c r="O398" s="64" t="s">
        <v>54</v>
      </c>
      <c r="P398" s="65" t="s">
        <v>1546</v>
      </c>
      <c r="Q398" s="21" t="s">
        <v>1557</v>
      </c>
      <c r="R398" s="7">
        <v>43190</v>
      </c>
      <c r="S398" s="7">
        <v>43190</v>
      </c>
      <c r="T398" s="21" t="s">
        <v>1558</v>
      </c>
    </row>
    <row r="399" spans="1:20" s="5" customFormat="1" ht="18.75" customHeight="1">
      <c r="A399" s="22">
        <v>2018</v>
      </c>
      <c r="B399" s="60">
        <v>43101</v>
      </c>
      <c r="C399" s="60">
        <v>43190</v>
      </c>
      <c r="D399" s="21" t="s">
        <v>1559</v>
      </c>
      <c r="E399" s="21" t="s">
        <v>1560</v>
      </c>
      <c r="F399" s="77" t="s">
        <v>839</v>
      </c>
      <c r="G399" s="21" t="s">
        <v>1543</v>
      </c>
      <c r="H399" s="21" t="s">
        <v>1561</v>
      </c>
      <c r="I399" s="65" t="s">
        <v>1545</v>
      </c>
      <c r="J399" s="24" t="s">
        <v>671</v>
      </c>
      <c r="K399" s="21">
        <v>167404944.47</v>
      </c>
      <c r="L399" s="21">
        <v>38882666</v>
      </c>
      <c r="M399" s="21">
        <v>0</v>
      </c>
      <c r="N399" s="21">
        <f>12341604.64+10008067.95+10445586.49</f>
        <v>32795259.08</v>
      </c>
      <c r="O399" s="64" t="s">
        <v>55</v>
      </c>
      <c r="P399" s="65" t="s">
        <v>1546</v>
      </c>
      <c r="Q399" s="21" t="s">
        <v>1562</v>
      </c>
      <c r="R399" s="7">
        <v>43190</v>
      </c>
      <c r="S399" s="7">
        <v>43190</v>
      </c>
      <c r="T399" s="21" t="s">
        <v>1563</v>
      </c>
    </row>
    <row r="400" spans="1:20" s="5" customFormat="1" ht="18.75" customHeight="1">
      <c r="A400" s="22">
        <v>2018</v>
      </c>
      <c r="B400" s="60">
        <v>43101</v>
      </c>
      <c r="C400" s="60">
        <v>43190</v>
      </c>
      <c r="D400" s="21" t="s">
        <v>1564</v>
      </c>
      <c r="E400" s="21" t="s">
        <v>1565</v>
      </c>
      <c r="F400" s="77" t="s">
        <v>839</v>
      </c>
      <c r="G400" s="21" t="s">
        <v>1543</v>
      </c>
      <c r="H400" s="21" t="s">
        <v>1566</v>
      </c>
      <c r="I400" s="65" t="s">
        <v>1545</v>
      </c>
      <c r="J400" s="24" t="s">
        <v>671</v>
      </c>
      <c r="K400" s="21">
        <v>1894748116.08</v>
      </c>
      <c r="L400" s="21">
        <v>394982132</v>
      </c>
      <c r="M400" s="21">
        <v>0</v>
      </c>
      <c r="N400" s="21">
        <f>45541303.28+131542150.44+142084137.86</f>
        <v>319167591.58000004</v>
      </c>
      <c r="O400" s="64" t="s">
        <v>55</v>
      </c>
      <c r="P400" s="65" t="s">
        <v>1546</v>
      </c>
      <c r="Q400" s="21" t="s">
        <v>1567</v>
      </c>
      <c r="R400" s="7">
        <v>43190</v>
      </c>
      <c r="S400" s="7">
        <v>43190</v>
      </c>
      <c r="T400" s="21" t="s">
        <v>1568</v>
      </c>
    </row>
    <row r="401" spans="1:20" s="5" customFormat="1" ht="18.75" customHeight="1">
      <c r="A401" s="22">
        <v>2018</v>
      </c>
      <c r="B401" s="60">
        <v>43101</v>
      </c>
      <c r="C401" s="60">
        <v>43190</v>
      </c>
      <c r="D401" s="21" t="s">
        <v>1564</v>
      </c>
      <c r="E401" s="21" t="s">
        <v>1569</v>
      </c>
      <c r="F401" s="77" t="s">
        <v>839</v>
      </c>
      <c r="G401" s="21" t="s">
        <v>1543</v>
      </c>
      <c r="H401" s="21" t="s">
        <v>1570</v>
      </c>
      <c r="I401" s="65" t="s">
        <v>1545</v>
      </c>
      <c r="J401" s="24" t="s">
        <v>671</v>
      </c>
      <c r="K401" s="21">
        <v>226631329.8</v>
      </c>
      <c r="L401" s="21">
        <v>50052200</v>
      </c>
      <c r="M401" s="21">
        <v>0</v>
      </c>
      <c r="N401" s="21">
        <f>21327936.4+21327936.4</f>
        <v>42655872.8</v>
      </c>
      <c r="O401" s="64" t="s">
        <v>55</v>
      </c>
      <c r="P401" s="65" t="s">
        <v>1546</v>
      </c>
      <c r="Q401" s="21" t="s">
        <v>1571</v>
      </c>
      <c r="R401" s="7">
        <v>43190</v>
      </c>
      <c r="S401" s="7">
        <v>43190</v>
      </c>
      <c r="T401" s="21" t="s">
        <v>1572</v>
      </c>
    </row>
    <row r="402" spans="1:20" s="5" customFormat="1" ht="18.75" customHeight="1">
      <c r="A402" s="22">
        <v>2018</v>
      </c>
      <c r="B402" s="60">
        <v>43101</v>
      </c>
      <c r="C402" s="60">
        <v>43190</v>
      </c>
      <c r="D402" s="21" t="s">
        <v>1564</v>
      </c>
      <c r="E402" s="21" t="s">
        <v>1573</v>
      </c>
      <c r="F402" s="77" t="s">
        <v>839</v>
      </c>
      <c r="G402" s="21" t="s">
        <v>1543</v>
      </c>
      <c r="H402" s="21" t="s">
        <v>1574</v>
      </c>
      <c r="I402" s="65" t="s">
        <v>1545</v>
      </c>
      <c r="J402" s="24" t="s">
        <v>671</v>
      </c>
      <c r="K402" s="21">
        <v>673138112.8</v>
      </c>
      <c r="L402" s="21">
        <v>145246666</v>
      </c>
      <c r="M402" s="21">
        <v>0</v>
      </c>
      <c r="N402" s="21">
        <f>73188225.8+73188225.8</f>
        <v>146376451.6</v>
      </c>
      <c r="O402" s="64" t="s">
        <v>54</v>
      </c>
      <c r="P402" s="65" t="s">
        <v>1546</v>
      </c>
      <c r="Q402" s="21" t="s">
        <v>1575</v>
      </c>
      <c r="R402" s="7">
        <v>43190</v>
      </c>
      <c r="S402" s="7">
        <v>43190</v>
      </c>
      <c r="T402" s="21" t="s">
        <v>1576</v>
      </c>
    </row>
    <row r="403" spans="1:20" s="5" customFormat="1" ht="18.75" customHeight="1">
      <c r="A403" s="22">
        <v>2018</v>
      </c>
      <c r="B403" s="60">
        <v>43101</v>
      </c>
      <c r="C403" s="60">
        <v>43190</v>
      </c>
      <c r="D403" s="21" t="s">
        <v>1541</v>
      </c>
      <c r="E403" s="21" t="s">
        <v>1577</v>
      </c>
      <c r="F403" s="77" t="s">
        <v>839</v>
      </c>
      <c r="G403" s="21" t="s">
        <v>1543</v>
      </c>
      <c r="H403" s="21" t="s">
        <v>1578</v>
      </c>
      <c r="I403" s="65" t="s">
        <v>1545</v>
      </c>
      <c r="J403" s="24" t="s">
        <v>671</v>
      </c>
      <c r="K403" s="21">
        <v>618405228.38</v>
      </c>
      <c r="L403" s="21">
        <v>513719625</v>
      </c>
      <c r="M403" s="21">
        <v>0</v>
      </c>
      <c r="N403" s="21">
        <f>445230180.58+64694335.66+20673559.65</f>
        <v>530598075.89</v>
      </c>
      <c r="O403" s="64" t="s">
        <v>54</v>
      </c>
      <c r="P403" s="65" t="s">
        <v>1546</v>
      </c>
      <c r="Q403" s="21" t="s">
        <v>1579</v>
      </c>
      <c r="R403" s="7">
        <v>43190</v>
      </c>
      <c r="S403" s="7">
        <v>43190</v>
      </c>
      <c r="T403" s="21" t="s">
        <v>1580</v>
      </c>
    </row>
    <row r="404" spans="1:20" s="5" customFormat="1" ht="18.75" customHeight="1">
      <c r="A404" s="22">
        <v>2018</v>
      </c>
      <c r="B404" s="60">
        <v>43101</v>
      </c>
      <c r="C404" s="60">
        <v>43190</v>
      </c>
      <c r="D404" s="21" t="s">
        <v>1541</v>
      </c>
      <c r="E404" s="21" t="s">
        <v>1581</v>
      </c>
      <c r="F404" s="77" t="s">
        <v>839</v>
      </c>
      <c r="G404" s="21" t="s">
        <v>1543</v>
      </c>
      <c r="H404" s="21" t="s">
        <v>1582</v>
      </c>
      <c r="I404" s="65" t="s">
        <v>1545</v>
      </c>
      <c r="J404" s="24" t="s">
        <v>671</v>
      </c>
      <c r="K404" s="21">
        <v>131772573.05</v>
      </c>
      <c r="L404" s="21">
        <v>41131160</v>
      </c>
      <c r="M404" s="21">
        <v>0</v>
      </c>
      <c r="N404" s="21">
        <f>15941644.03+11932955.04+11833169.61</f>
        <v>39707768.68</v>
      </c>
      <c r="O404" s="64" t="s">
        <v>55</v>
      </c>
      <c r="P404" s="65" t="s">
        <v>1546</v>
      </c>
      <c r="Q404" s="21" t="s">
        <v>1583</v>
      </c>
      <c r="R404" s="7">
        <v>43190</v>
      </c>
      <c r="S404" s="7">
        <v>43190</v>
      </c>
      <c r="T404" s="21" t="s">
        <v>1584</v>
      </c>
    </row>
  </sheetData>
  <sheetProtection/>
  <protectedRanges>
    <protectedRange sqref="G238" name="Rango2_1_1_1_6"/>
  </protectedRanges>
  <mergeCells count="8">
    <mergeCell ref="T246:T247"/>
    <mergeCell ref="A6:T6"/>
    <mergeCell ref="A2:C2"/>
    <mergeCell ref="D2:F2"/>
    <mergeCell ref="G2:I2"/>
    <mergeCell ref="A3:C3"/>
    <mergeCell ref="D3:F3"/>
    <mergeCell ref="G3:I3"/>
  </mergeCells>
  <conditionalFormatting sqref="H219:H222">
    <cfRule type="colorScale" priority="2" dxfId="0">
      <colorScale>
        <cfvo type="min" val="0"/>
        <cfvo type="max"/>
        <color rgb="FFFF7128"/>
        <color rgb="FFFFEF9C"/>
      </colorScale>
    </cfRule>
  </conditionalFormatting>
  <conditionalFormatting sqref="H285:H308">
    <cfRule type="colorScale" priority="1" dxfId="0">
      <colorScale>
        <cfvo type="min" val="0"/>
        <cfvo type="max"/>
        <color rgb="FFFF7128"/>
        <color rgb="FFFFEF9C"/>
      </colorScale>
    </cfRule>
  </conditionalFormatting>
  <dataValidations count="1">
    <dataValidation type="list" allowBlank="1" showErrorMessage="1" sqref="O52:O191 O358 O362:O395">
      <formula1>Hidden_114</formula1>
    </dataValidation>
  </dataValidations>
  <printOptions/>
  <pageMargins left="0.7" right="0.7" top="0.75" bottom="0.75" header="0.3" footer="0.3"/>
  <pageSetup horizontalDpi="600" verticalDpi="600" orientation="portrait" r:id="rId1"/>
  <rowBreaks count="1" manualBreakCount="1">
    <brk id="403" max="255"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pe.adominguez</cp:lastModifiedBy>
  <dcterms:created xsi:type="dcterms:W3CDTF">2018-04-02T17:25:13Z</dcterms:created>
  <dcterms:modified xsi:type="dcterms:W3CDTF">2018-05-07T15:33:59Z</dcterms:modified>
  <cp:category/>
  <cp:version/>
  <cp:contentType/>
  <cp:contentStatus/>
</cp:coreProperties>
</file>